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1501\Desktop\"/>
    </mc:Choice>
  </mc:AlternateContent>
  <bookViews>
    <workbookView xWindow="0" yWindow="0" windowWidth="28800" windowHeight="11490"/>
  </bookViews>
  <sheets>
    <sheet name="4章 ・§4" sheetId="19" r:id="rId1"/>
    <sheet name="4章 ・§5" sheetId="20" r:id="rId2"/>
  </sheets>
  <definedNames>
    <definedName name="_xlnm.Print_Area" localSheetId="0">'4章 ・§4'!$A$1:$Q$106</definedName>
    <definedName name="_xlnm.Print_Area" localSheetId="1">'4章 ・§5'!$A$1:$Q$79</definedName>
  </definedNames>
  <calcPr calcId="162913"/>
</workbook>
</file>

<file path=xl/calcChain.xml><?xml version="1.0" encoding="utf-8"?>
<calcChain xmlns="http://schemas.openxmlformats.org/spreadsheetml/2006/main">
  <c r="M33" i="19" l="1"/>
  <c r="L33" i="19"/>
  <c r="M32" i="19"/>
  <c r="L32" i="19"/>
  <c r="M31" i="19"/>
  <c r="L31" i="19"/>
  <c r="M30" i="19"/>
  <c r="L30" i="19"/>
  <c r="M29" i="19"/>
  <c r="L29" i="19"/>
  <c r="M28" i="19"/>
  <c r="L28" i="19"/>
  <c r="M27" i="19"/>
  <c r="L27" i="19"/>
  <c r="M26" i="19"/>
  <c r="L26" i="19"/>
  <c r="M25" i="19"/>
  <c r="L25" i="19"/>
  <c r="M24" i="19"/>
  <c r="L24" i="19"/>
  <c r="F36" i="20" l="1"/>
  <c r="O26" i="20" l="1"/>
  <c r="E36" i="20"/>
  <c r="O22" i="20"/>
  <c r="O24" i="20" s="1"/>
  <c r="N33" i="19"/>
  <c r="I33" i="19"/>
  <c r="D33" i="19" s="1"/>
  <c r="F33" i="19" s="1"/>
  <c r="H33" i="19"/>
  <c r="G33" i="19"/>
  <c r="N32" i="19"/>
  <c r="I32" i="19" s="1"/>
  <c r="D32" i="19" s="1"/>
  <c r="H32" i="19"/>
  <c r="G32" i="19"/>
  <c r="N31" i="19"/>
  <c r="I31" i="19"/>
  <c r="D31" i="19" s="1"/>
  <c r="H31" i="19"/>
  <c r="G31" i="19"/>
  <c r="N30" i="19"/>
  <c r="I30" i="19"/>
  <c r="D30" i="19" s="1"/>
  <c r="H30" i="19"/>
  <c r="G30" i="19"/>
  <c r="N29" i="19"/>
  <c r="I29" i="19" s="1"/>
  <c r="D29" i="19" s="1"/>
  <c r="F29" i="19" s="1"/>
  <c r="H29" i="19"/>
  <c r="G29" i="19"/>
  <c r="N28" i="19"/>
  <c r="I28" i="19"/>
  <c r="D28" i="19" s="1"/>
  <c r="H28" i="19"/>
  <c r="G28" i="19"/>
  <c r="N27" i="19"/>
  <c r="I27" i="19"/>
  <c r="D27" i="19" s="1"/>
  <c r="H27" i="19"/>
  <c r="G27" i="19"/>
  <c r="N26" i="19"/>
  <c r="H26" i="19"/>
  <c r="G26" i="19"/>
  <c r="N25" i="19"/>
  <c r="H25" i="19"/>
  <c r="G25" i="19"/>
  <c r="N24" i="19"/>
  <c r="I24" i="19"/>
  <c r="D24" i="19" s="1"/>
  <c r="H24" i="19"/>
  <c r="G24" i="19"/>
  <c r="I26" i="19" l="1"/>
  <c r="D26" i="19" s="1"/>
  <c r="E26" i="19" s="1"/>
  <c r="I25" i="19"/>
  <c r="D25" i="19" s="1"/>
  <c r="F25" i="19" s="1"/>
  <c r="O28" i="20"/>
  <c r="P28" i="20" s="1"/>
  <c r="F27" i="19"/>
  <c r="E27" i="19"/>
  <c r="F32" i="19"/>
  <c r="E32" i="19"/>
  <c r="E28" i="19"/>
  <c r="F28" i="19"/>
  <c r="D34" i="19"/>
  <c r="F24" i="19"/>
  <c r="E24" i="19"/>
  <c r="F30" i="19"/>
  <c r="E30" i="19"/>
  <c r="F26" i="19"/>
  <c r="F31" i="19"/>
  <c r="E31" i="19"/>
  <c r="E25" i="19"/>
  <c r="E29" i="19"/>
  <c r="E33" i="19"/>
  <c r="I32" i="20" l="1"/>
  <c r="I31" i="20"/>
  <c r="I33" i="20"/>
</calcChain>
</file>

<file path=xl/sharedStrings.xml><?xml version="1.0" encoding="utf-8"?>
<sst xmlns="http://schemas.openxmlformats.org/spreadsheetml/2006/main" count="177" uniqueCount="165">
  <si>
    <t>λa : 標準把駐抵抗係数の値</t>
    <rPh sb="5" eb="7">
      <t>ヒョウジュン</t>
    </rPh>
    <rPh sb="7" eb="8">
      <t>タバ</t>
    </rPh>
    <rPh sb="8" eb="9">
      <t>チュウ</t>
    </rPh>
    <rPh sb="9" eb="11">
      <t>テイコウ</t>
    </rPh>
    <rPh sb="11" eb="13">
      <t>ケイスウ</t>
    </rPh>
    <rPh sb="14" eb="15">
      <t>アタイ</t>
    </rPh>
    <phoneticPr fontId="5"/>
  </si>
  <si>
    <t>砂</t>
    <rPh sb="0" eb="1">
      <t>スナ</t>
    </rPh>
    <phoneticPr fontId="5"/>
  </si>
  <si>
    <t>泥</t>
    <rPh sb="0" eb="1">
      <t>ドロ</t>
    </rPh>
    <phoneticPr fontId="5"/>
  </si>
  <si>
    <t>走錨時</t>
    <rPh sb="0" eb="1">
      <t>ハシ</t>
    </rPh>
    <rPh sb="1" eb="2">
      <t>イカリ</t>
    </rPh>
    <rPh sb="2" eb="3">
      <t>ジ</t>
    </rPh>
    <phoneticPr fontId="5"/>
  </si>
  <si>
    <t>ＪＩＳ型</t>
    <rPh sb="3" eb="4">
      <t>カタ</t>
    </rPh>
    <phoneticPr fontId="5"/>
  </si>
  <si>
    <t>AC14型</t>
    <rPh sb="4" eb="5">
      <t>カタ</t>
    </rPh>
    <phoneticPr fontId="5"/>
  </si>
  <si>
    <t>λc : 錨鎖の摩擦抵抗係数の値</t>
    <rPh sb="5" eb="6">
      <t>イカリ</t>
    </rPh>
    <rPh sb="6" eb="7">
      <t>クサリ</t>
    </rPh>
    <rPh sb="8" eb="10">
      <t>マサツ</t>
    </rPh>
    <rPh sb="10" eb="12">
      <t>テイコウ</t>
    </rPh>
    <rPh sb="12" eb="14">
      <t>ケイスウ</t>
    </rPh>
    <rPh sb="15" eb="16">
      <t>アタイ</t>
    </rPh>
    <phoneticPr fontId="5"/>
  </si>
  <si>
    <t>係駐時</t>
    <rPh sb="0" eb="1">
      <t>カカリ</t>
    </rPh>
    <rPh sb="1" eb="2">
      <t>チュウ</t>
    </rPh>
    <rPh sb="2" eb="3">
      <t>ジ</t>
    </rPh>
    <phoneticPr fontId="5"/>
  </si>
  <si>
    <t>本船が受ける風圧力を風向別に自動計算する表です。</t>
    <rPh sb="20" eb="21">
      <t>ヒョウ</t>
    </rPh>
    <phoneticPr fontId="3"/>
  </si>
  <si>
    <t>風速は以下を目安にして入力してください。(Input Wind Speed by below ref. data)</t>
    <rPh sb="0" eb="2">
      <t>フウソク</t>
    </rPh>
    <rPh sb="3" eb="5">
      <t>イカ</t>
    </rPh>
    <rPh sb="6" eb="8">
      <t>メヤス</t>
    </rPh>
    <rPh sb="11" eb="13">
      <t>ニュウリョク</t>
    </rPh>
    <phoneticPr fontId="3"/>
  </si>
  <si>
    <t>Wind direction from bow (deg)</t>
  </si>
  <si>
    <t>Total wind force (t)</t>
  </si>
  <si>
    <t>Factor</t>
  </si>
  <si>
    <t>衝撃力(Impact)</t>
    <rPh sb="0" eb="3">
      <t>ショウゲキリョク</t>
    </rPh>
    <phoneticPr fontId="3"/>
  </si>
  <si>
    <t>正面風圧抵抗（上記表のθ＝０ の値の６倍, Tanker/Bulkerは４倍）</t>
    <rPh sb="0" eb="2">
      <t>ショウメン</t>
    </rPh>
    <rPh sb="2" eb="4">
      <t>フウアツ</t>
    </rPh>
    <rPh sb="4" eb="6">
      <t>テイコウ</t>
    </rPh>
    <rPh sb="7" eb="9">
      <t>ジョウキ</t>
    </rPh>
    <rPh sb="9" eb="10">
      <t>ヒョウ</t>
    </rPh>
    <rPh sb="16" eb="17">
      <t>アタイ</t>
    </rPh>
    <rPh sb="19" eb="20">
      <t>バイ</t>
    </rPh>
    <rPh sb="37" eb="38">
      <t>バイ</t>
    </rPh>
    <phoneticPr fontId="3"/>
  </si>
  <si>
    <t>風圧力（Total Wind Force）</t>
    <rPh sb="0" eb="1">
      <t>フウ</t>
    </rPh>
    <rPh sb="1" eb="3">
      <t>アツリョク</t>
    </rPh>
    <phoneticPr fontId="3"/>
  </si>
  <si>
    <t>風圧力の船首尾方向分力(Longitudinal)</t>
    <rPh sb="0" eb="2">
      <t>フウアツ</t>
    </rPh>
    <rPh sb="2" eb="3">
      <t>チカラ</t>
    </rPh>
    <rPh sb="4" eb="5">
      <t>フネ</t>
    </rPh>
    <rPh sb="5" eb="6">
      <t>クビ</t>
    </rPh>
    <rPh sb="6" eb="7">
      <t>オ</t>
    </rPh>
    <rPh sb="7" eb="9">
      <t>ホウコウ</t>
    </rPh>
    <rPh sb="9" eb="11">
      <t>ブンリョク</t>
    </rPh>
    <phoneticPr fontId="3"/>
  </si>
  <si>
    <t>風圧力の正横方向分力(Transverse)</t>
    <rPh sb="0" eb="2">
      <t>フウアツ</t>
    </rPh>
    <rPh sb="2" eb="3">
      <t>チカラ</t>
    </rPh>
    <rPh sb="4" eb="5">
      <t>タダ</t>
    </rPh>
    <rPh sb="5" eb="6">
      <t>ヨコ</t>
    </rPh>
    <rPh sb="6" eb="8">
      <t>ホウコウ</t>
    </rPh>
    <rPh sb="8" eb="10">
      <t>ブンリョク</t>
    </rPh>
    <phoneticPr fontId="3"/>
  </si>
  <si>
    <t>1.142 - 0.142cos2θ - 0.367cos4θ - 0.133cos6θ</t>
  </si>
  <si>
    <t>1.325 - 0.050cos2θ - 0.350cos4θ - 0.175cos6θ</t>
  </si>
  <si>
    <t>1.200 - 0.083cos2θ - 0.250cos4θ - 0.117cos6θ</t>
  </si>
  <si>
    <t>例：　風圧外力計算で相対風向０度の場合の風圧力が１５トン　：　予想最大衝撃外力　１５ｘ５～６＝　７５～９０トン(PCC/CTNR)</t>
    <rPh sb="0" eb="1">
      <t>レイ</t>
    </rPh>
    <rPh sb="3" eb="5">
      <t>フウアツ</t>
    </rPh>
    <rPh sb="5" eb="7">
      <t>ガイリョク</t>
    </rPh>
    <rPh sb="7" eb="9">
      <t>ケイサン</t>
    </rPh>
    <rPh sb="10" eb="12">
      <t>ソウタイ</t>
    </rPh>
    <rPh sb="12" eb="14">
      <t>フウコウ</t>
    </rPh>
    <rPh sb="15" eb="16">
      <t>ド</t>
    </rPh>
    <rPh sb="17" eb="19">
      <t>バアイ</t>
    </rPh>
    <rPh sb="20" eb="21">
      <t>フウ</t>
    </rPh>
    <rPh sb="21" eb="23">
      <t>アツリョク</t>
    </rPh>
    <rPh sb="31" eb="33">
      <t>ヨソウ</t>
    </rPh>
    <rPh sb="33" eb="35">
      <t>サイダイ</t>
    </rPh>
    <rPh sb="35" eb="37">
      <t>ショウゲキ</t>
    </rPh>
    <rPh sb="37" eb="39">
      <t>ガイリョク</t>
    </rPh>
    <phoneticPr fontId="3"/>
  </si>
  <si>
    <t>錨の把駐係数：（λa）</t>
    <rPh sb="0" eb="1">
      <t>イカリ</t>
    </rPh>
    <rPh sb="2" eb="3">
      <t>タバ</t>
    </rPh>
    <rPh sb="3" eb="4">
      <t>チュウ</t>
    </rPh>
    <rPh sb="4" eb="6">
      <t>ケイスウ</t>
    </rPh>
    <phoneticPr fontId="3"/>
  </si>
  <si>
    <t>錨鎖の把駐係数：（λc)</t>
    <rPh sb="0" eb="1">
      <t>イカリ</t>
    </rPh>
    <rPh sb="1" eb="2">
      <t>クサリ</t>
    </rPh>
    <rPh sb="3" eb="4">
      <t>タバ</t>
    </rPh>
    <rPh sb="4" eb="5">
      <t>チュウ</t>
    </rPh>
    <rPh sb="5" eb="7">
      <t>ケイスウ</t>
    </rPh>
    <phoneticPr fontId="3"/>
  </si>
  <si>
    <t>海底から錨鎖孔までの高さ： (y)</t>
    <rPh sb="0" eb="2">
      <t>カイテイ</t>
    </rPh>
    <rPh sb="4" eb="5">
      <t>イカリ</t>
    </rPh>
    <rPh sb="5" eb="6">
      <t>クサリ</t>
    </rPh>
    <rPh sb="6" eb="7">
      <t>アナ</t>
    </rPh>
    <rPh sb="10" eb="11">
      <t>タカ</t>
    </rPh>
    <phoneticPr fontId="3"/>
  </si>
  <si>
    <t>Kind of Ancher (1: JIS, 2: AC14)</t>
  </si>
  <si>
    <t>使用する側の錨鎖保有長さ（シャックル）</t>
    <rPh sb="0" eb="2">
      <t>シヨウ</t>
    </rPh>
    <rPh sb="4" eb="5">
      <t>カワ</t>
    </rPh>
    <rPh sb="6" eb="7">
      <t>イカリ</t>
    </rPh>
    <rPh sb="7" eb="8">
      <t>クサリ</t>
    </rPh>
    <rPh sb="8" eb="10">
      <t>ホユウ</t>
    </rPh>
    <rPh sb="10" eb="11">
      <t>ナガ</t>
    </rPh>
    <phoneticPr fontId="3"/>
  </si>
  <si>
    <t xml:space="preserve">  錨の把駐係数(Anchor Holding Factor)        λa</t>
    <rPh sb="2" eb="3">
      <t>イカリ</t>
    </rPh>
    <rPh sb="4" eb="5">
      <t>タバ</t>
    </rPh>
    <rPh sb="5" eb="6">
      <t>チュウ</t>
    </rPh>
    <rPh sb="6" eb="8">
      <t>ケイスウ</t>
    </rPh>
    <phoneticPr fontId="3"/>
  </si>
  <si>
    <t>　　（底質により異なる:Subj. to kind of Sea Bottom）</t>
    <rPh sb="3" eb="4">
      <t>ソコ</t>
    </rPh>
    <rPh sb="4" eb="5">
      <t>シツ</t>
    </rPh>
    <rPh sb="8" eb="9">
      <t>コト</t>
    </rPh>
    <phoneticPr fontId="5"/>
  </si>
  <si>
    <t>水深（ｄ）＋水面からホースパイプまでの高さ（ｈ）</t>
    <rPh sb="0" eb="2">
      <t>スイシン</t>
    </rPh>
    <rPh sb="6" eb="8">
      <t>スイメン</t>
    </rPh>
    <rPh sb="19" eb="20">
      <t>タカ</t>
    </rPh>
    <phoneticPr fontId="3"/>
  </si>
  <si>
    <t>　錨の空中重量（Ｗa）, 水中重量（Ｗａ’）</t>
    <rPh sb="1" eb="2">
      <t>イカリ</t>
    </rPh>
    <rPh sb="3" eb="5">
      <t>クウチュウ</t>
    </rPh>
    <rPh sb="5" eb="7">
      <t>ジュウリョウ</t>
    </rPh>
    <rPh sb="13" eb="15">
      <t>スイチュウ</t>
    </rPh>
    <rPh sb="15" eb="17">
      <t>ジュウリョウ</t>
    </rPh>
    <phoneticPr fontId="3"/>
  </si>
  <si>
    <t>水中重量（Ｗa’）＝　Ｗa　ｘ　０．８７</t>
    <rPh sb="0" eb="2">
      <t>スイチュウ</t>
    </rPh>
    <rPh sb="2" eb="4">
      <t>ジュウリョウ</t>
    </rPh>
    <phoneticPr fontId="3"/>
  </si>
  <si>
    <t>　錨鎖1m当たりの空中重量（Ｗｃ）, 水中重量（Ｗｃ’）</t>
    <rPh sb="1" eb="2">
      <t>イカリ</t>
    </rPh>
    <rPh sb="2" eb="3">
      <t>クサリ</t>
    </rPh>
    <rPh sb="5" eb="6">
      <t>ア</t>
    </rPh>
    <rPh sb="9" eb="10">
      <t>ソラ</t>
    </rPh>
    <rPh sb="11" eb="13">
      <t>ジュウリョウ</t>
    </rPh>
    <rPh sb="19" eb="21">
      <t>スイチュウ</t>
    </rPh>
    <rPh sb="21" eb="23">
      <t>ジュウリョウ</t>
    </rPh>
    <phoneticPr fontId="3"/>
  </si>
  <si>
    <t>水中重量（Ｗｃ’）＝　Ｗｃ　ｘ　０．８７</t>
    <rPh sb="0" eb="2">
      <t>スイチュウ</t>
    </rPh>
    <rPh sb="2" eb="4">
      <t>ジュウリョウ</t>
    </rPh>
    <phoneticPr fontId="3"/>
  </si>
  <si>
    <t xml:space="preserve">  計算上必要な錨鎖繰り出し長さ                   L</t>
    <rPh sb="2" eb="5">
      <t>ケイサンジョウ</t>
    </rPh>
    <rPh sb="5" eb="7">
      <t>ヒツヨウ</t>
    </rPh>
    <rPh sb="8" eb="9">
      <t>イカリ</t>
    </rPh>
    <rPh sb="9" eb="10">
      <t>クサリ</t>
    </rPh>
    <rPh sb="10" eb="11">
      <t>ク</t>
    </rPh>
    <rPh sb="12" eb="13">
      <t>ダ</t>
    </rPh>
    <rPh sb="14" eb="15">
      <t>ナガ</t>
    </rPh>
    <phoneticPr fontId="3"/>
  </si>
  <si>
    <t xml:space="preserve"> 外力（Ｔｘ）が錨の把駐力より小さい場合</t>
    <rPh sb="1" eb="3">
      <t>ガイリョク</t>
    </rPh>
    <rPh sb="8" eb="9">
      <t>イカリ</t>
    </rPh>
    <rPh sb="10" eb="11">
      <t>タバ</t>
    </rPh>
    <rPh sb="11" eb="12">
      <t>チュウ</t>
    </rPh>
    <rPh sb="12" eb="13">
      <t>チカラ</t>
    </rPh>
    <rPh sb="15" eb="16">
      <t>チイ</t>
    </rPh>
    <rPh sb="18" eb="20">
      <t>バアイ</t>
    </rPh>
    <phoneticPr fontId="3"/>
  </si>
  <si>
    <r>
      <t xml:space="preserve">   風圧力計算 </t>
    </r>
    <r>
      <rPr>
        <b/>
        <sz val="20"/>
        <color rgb="FFFF0000"/>
        <rFont val="ＭＳ Ｐ明朝"/>
        <family val="1"/>
        <charset val="128"/>
      </rPr>
      <t>参考値</t>
    </r>
    <r>
      <rPr>
        <b/>
        <sz val="20"/>
        <rFont val="ＭＳ Ｐ明朝"/>
        <family val="1"/>
        <charset val="128"/>
      </rPr>
      <t>(Wind Pressure Force Cal.：</t>
    </r>
    <r>
      <rPr>
        <b/>
        <sz val="20"/>
        <color rgb="FFFF0000"/>
        <rFont val="ＭＳ Ｐ明朝"/>
        <family val="1"/>
        <charset val="128"/>
      </rPr>
      <t>Just Reference</t>
    </r>
    <r>
      <rPr>
        <b/>
        <sz val="20"/>
        <rFont val="ＭＳ Ｐ明朝"/>
        <family val="1"/>
        <charset val="128"/>
      </rPr>
      <t>)</t>
    </r>
    <rPh sb="9" eb="11">
      <t>サンコウ</t>
    </rPh>
    <rPh sb="11" eb="12">
      <t>アタイ</t>
    </rPh>
    <phoneticPr fontId="3"/>
  </si>
  <si>
    <t>下記を入力してください。（Input following data）</t>
    <rPh sb="0" eb="2">
      <t>カキ</t>
    </rPh>
    <rPh sb="3" eb="5">
      <t>ニュウリョク</t>
    </rPh>
    <phoneticPr fontId="3"/>
  </si>
  <si>
    <t>正面投影面積(Projected area (Front)) (m2) (A)</t>
    <rPh sb="0" eb="2">
      <t>ショウメン</t>
    </rPh>
    <rPh sb="2" eb="4">
      <t>トウエイ</t>
    </rPh>
    <rPh sb="4" eb="6">
      <t>メンセキ</t>
    </rPh>
    <phoneticPr fontId="3"/>
  </si>
  <si>
    <t>側面投影面積(Projected area (Side)) (m2) (B)</t>
    <rPh sb="0" eb="2">
      <t>ソクメン</t>
    </rPh>
    <rPh sb="2" eb="4">
      <t>トウエイ</t>
    </rPh>
    <rPh sb="4" eb="6">
      <t>メンセキ</t>
    </rPh>
    <phoneticPr fontId="3"/>
  </si>
  <si>
    <t>風速(Wind Speed )(m/s)</t>
    <rPh sb="0" eb="2">
      <t>フウソク</t>
    </rPh>
    <phoneticPr fontId="3"/>
  </si>
  <si>
    <t>船種（Kind of ship）　下記から選ぶ</t>
    <rPh sb="0" eb="1">
      <t>フネ</t>
    </rPh>
    <rPh sb="1" eb="2">
      <t>タネ</t>
    </rPh>
    <rPh sb="17" eb="19">
      <t>カキ</t>
    </rPh>
    <rPh sb="21" eb="22">
      <t>エラ</t>
    </rPh>
    <phoneticPr fontId="3"/>
  </si>
  <si>
    <t>計算結果(RESULTS)</t>
    <rPh sb="0" eb="2">
      <t>ケイサン</t>
    </rPh>
    <rPh sb="2" eb="4">
      <t>ケッカ</t>
    </rPh>
    <phoneticPr fontId="3"/>
  </si>
  <si>
    <r>
      <t>船首尾方向(</t>
    </r>
    <r>
      <rPr>
        <b/>
        <i/>
        <sz val="10"/>
        <rFont val="ＭＳ Ｐ明朝"/>
        <family val="1"/>
        <charset val="128"/>
      </rPr>
      <t>RL</t>
    </r>
    <r>
      <rPr>
        <b/>
        <sz val="10"/>
        <rFont val="ＭＳ Ｐ明朝"/>
        <family val="1"/>
        <charset val="128"/>
      </rPr>
      <t>)</t>
    </r>
    <rPh sb="3" eb="5">
      <t>ホウコウ</t>
    </rPh>
    <phoneticPr fontId="3"/>
  </si>
  <si>
    <r>
      <t>正横方向(</t>
    </r>
    <r>
      <rPr>
        <b/>
        <i/>
        <sz val="10"/>
        <rFont val="ＭＳ Ｐ明朝"/>
        <family val="1"/>
        <charset val="128"/>
      </rPr>
      <t>RT</t>
    </r>
    <r>
      <rPr>
        <b/>
        <sz val="10"/>
        <rFont val="ＭＳ Ｐ明朝"/>
        <family val="1"/>
        <charset val="128"/>
      </rPr>
      <t>)</t>
    </r>
    <rPh sb="2" eb="4">
      <t>ホウコウ</t>
    </rPh>
    <phoneticPr fontId="3"/>
  </si>
  <si>
    <r>
      <t>風圧係数（Ｃ</t>
    </r>
    <r>
      <rPr>
        <b/>
        <sz val="8"/>
        <rFont val="ＭＳ Ｐ明朝"/>
        <family val="1"/>
        <charset val="128"/>
      </rPr>
      <t>R</t>
    </r>
    <r>
      <rPr>
        <b/>
        <sz val="11"/>
        <rFont val="ＭＳ Ｐ明朝"/>
        <family val="1"/>
        <charset val="128"/>
      </rPr>
      <t>ａ）</t>
    </r>
    <rPh sb="0" eb="2">
      <t>フウアツ</t>
    </rPh>
    <rPh sb="2" eb="4">
      <t>ケイスウ</t>
    </rPh>
    <phoneticPr fontId="3"/>
  </si>
  <si>
    <t>衝撃力　：　PCC/CTNR船の場合、正面風圧力の５～６倍、その他の船では３～４倍</t>
    <rPh sb="0" eb="3">
      <t>ショウゲキリョク</t>
    </rPh>
    <phoneticPr fontId="5"/>
  </si>
  <si>
    <t>表中計算式（Calculation Formula in above table）</t>
    <rPh sb="0" eb="1">
      <t>ヒョウ</t>
    </rPh>
    <rPh sb="1" eb="2">
      <t>ナカ</t>
    </rPh>
    <rPh sb="2" eb="4">
      <t>ケイサン</t>
    </rPh>
    <rPh sb="4" eb="5">
      <t>シキ</t>
    </rPh>
    <phoneticPr fontId="3"/>
  </si>
  <si>
    <r>
      <rPr>
        <b/>
        <i/>
        <sz val="14"/>
        <color theme="1"/>
        <rFont val="ＭＳ Ｐゴシック"/>
        <family val="3"/>
        <charset val="128"/>
        <scheme val="minor"/>
      </rPr>
      <t>a</t>
    </r>
    <r>
      <rPr>
        <b/>
        <sz val="14"/>
        <color theme="1"/>
        <rFont val="ＭＳ Ｐゴシック"/>
        <family val="3"/>
        <charset val="128"/>
        <scheme val="minor"/>
      </rPr>
      <t xml:space="preserve"> </t>
    </r>
    <r>
      <rPr>
        <b/>
        <sz val="14"/>
        <color theme="1"/>
        <rFont val="ＭＳ Ｐ明朝"/>
        <family val="1"/>
        <charset val="128"/>
      </rPr>
      <t>作用点(Point of Action)</t>
    </r>
    <rPh sb="2" eb="5">
      <t>サヨウテン</t>
    </rPh>
    <phoneticPr fontId="3"/>
  </si>
  <si>
    <r>
      <t>α　</t>
    </r>
    <r>
      <rPr>
        <b/>
        <sz val="14"/>
        <color theme="1"/>
        <rFont val="ＭＳ Ｐ明朝"/>
        <family val="1"/>
        <charset val="128"/>
      </rPr>
      <t>作用角(Angle of Action)</t>
    </r>
    <rPh sb="2" eb="4">
      <t>サヨウ</t>
    </rPh>
    <rPh sb="4" eb="5">
      <t>カク</t>
    </rPh>
    <phoneticPr fontId="3"/>
  </si>
  <si>
    <r>
      <t>風圧係数（C</t>
    </r>
    <r>
      <rPr>
        <b/>
        <sz val="8"/>
        <color theme="1"/>
        <rFont val="ＭＳ Ｐ明朝"/>
        <family val="1"/>
        <charset val="128"/>
      </rPr>
      <t>Ｒ</t>
    </r>
    <r>
      <rPr>
        <b/>
        <sz val="14"/>
        <color theme="1"/>
        <rFont val="ＭＳ Ｐ明朝"/>
        <family val="1"/>
        <charset val="128"/>
      </rPr>
      <t>a</t>
    </r>
    <r>
      <rPr>
        <b/>
        <sz val="8"/>
        <color theme="1"/>
        <rFont val="ＭＳ Ｐ明朝"/>
        <family val="1"/>
        <charset val="128"/>
      </rPr>
      <t>）</t>
    </r>
    <rPh sb="0" eb="2">
      <t>フウアツ</t>
    </rPh>
    <rPh sb="2" eb="4">
      <t>ケイスウ</t>
    </rPh>
    <phoneticPr fontId="3"/>
  </si>
  <si>
    <r>
      <t xml:space="preserve">錨・錨鎖による把駐力計算 </t>
    </r>
    <r>
      <rPr>
        <b/>
        <sz val="20"/>
        <color rgb="FFFF0000"/>
        <rFont val="ＭＳ Ｐ明朝"/>
        <family val="1"/>
        <charset val="128"/>
      </rPr>
      <t>参考値</t>
    </r>
    <r>
      <rPr>
        <b/>
        <sz val="20"/>
        <rFont val="ＭＳ Ｐ明朝"/>
        <family val="1"/>
        <charset val="128"/>
      </rPr>
      <t>(Anchor Holding Power Calculation：</t>
    </r>
    <r>
      <rPr>
        <b/>
        <sz val="20"/>
        <color rgb="FFFF0000"/>
        <rFont val="ＭＳ Ｐ明朝"/>
        <family val="1"/>
        <charset val="128"/>
      </rPr>
      <t>Just Reference</t>
    </r>
    <r>
      <rPr>
        <b/>
        <sz val="20"/>
        <rFont val="ＭＳ Ｐ明朝"/>
        <family val="1"/>
        <charset val="128"/>
      </rPr>
      <t xml:space="preserve">) </t>
    </r>
    <rPh sb="0" eb="1">
      <t>イカリ</t>
    </rPh>
    <rPh sb="2" eb="3">
      <t>イカリ</t>
    </rPh>
    <rPh sb="3" eb="4">
      <t>クサリ</t>
    </rPh>
    <rPh sb="7" eb="8">
      <t>タバ</t>
    </rPh>
    <rPh sb="8" eb="9">
      <t>チュウ</t>
    </rPh>
    <rPh sb="9" eb="10">
      <t>チカラ</t>
    </rPh>
    <rPh sb="10" eb="12">
      <t>ケイサン</t>
    </rPh>
    <rPh sb="13" eb="15">
      <t>サンコウ</t>
    </rPh>
    <rPh sb="15" eb="16">
      <t>アタイ</t>
    </rPh>
    <phoneticPr fontId="3"/>
  </si>
  <si>
    <t>但し、予想外力が錨の把駐力(Wa' x λa)より小さい場合は、下記計算式による繰り出し錨鎖量としています。</t>
    <rPh sb="0" eb="1">
      <t>タダ</t>
    </rPh>
    <rPh sb="3" eb="5">
      <t>ヨソウ</t>
    </rPh>
    <rPh sb="5" eb="7">
      <t>ガイリョク</t>
    </rPh>
    <rPh sb="8" eb="9">
      <t>イカリ</t>
    </rPh>
    <rPh sb="10" eb="11">
      <t>タバ</t>
    </rPh>
    <rPh sb="11" eb="12">
      <t>チュウ</t>
    </rPh>
    <rPh sb="12" eb="13">
      <t>チカラ</t>
    </rPh>
    <rPh sb="25" eb="26">
      <t>チイ</t>
    </rPh>
    <rPh sb="28" eb="30">
      <t>バアイ</t>
    </rPh>
    <rPh sb="32" eb="34">
      <t>カキ</t>
    </rPh>
    <rPh sb="34" eb="36">
      <t>ケイサン</t>
    </rPh>
    <rPh sb="36" eb="37">
      <t>シキ</t>
    </rPh>
    <rPh sb="40" eb="41">
      <t>ク</t>
    </rPh>
    <rPh sb="42" eb="43">
      <t>ダ</t>
    </rPh>
    <rPh sb="44" eb="45">
      <t>イカリ</t>
    </rPh>
    <rPh sb="45" eb="46">
      <t>クサリ</t>
    </rPh>
    <rPh sb="46" eb="47">
      <t>リョウ</t>
    </rPh>
    <phoneticPr fontId="3"/>
  </si>
  <si>
    <r>
      <t>予想最大外力の入力</t>
    </r>
    <r>
      <rPr>
        <sz val="11"/>
        <color rgb="FFFF0000"/>
        <rFont val="ＭＳ Ｐ明朝"/>
        <family val="1"/>
        <charset val="128"/>
      </rPr>
      <t>(Expected total external force)</t>
    </r>
    <rPh sb="0" eb="2">
      <t>ヨソウ</t>
    </rPh>
    <rPh sb="2" eb="4">
      <t>サイダイ</t>
    </rPh>
    <rPh sb="4" eb="6">
      <t>ガイリョク</t>
    </rPh>
    <rPh sb="7" eb="9">
      <t>ニュウリョク</t>
    </rPh>
    <phoneticPr fontId="3"/>
  </si>
  <si>
    <r>
      <t>予想最大外力は、</t>
    </r>
    <r>
      <rPr>
        <b/>
        <sz val="11"/>
        <color rgb="FFFF0000"/>
        <rFont val="ＭＳ Ｐ明朝"/>
        <family val="1"/>
        <charset val="128"/>
      </rPr>
      <t>衝撃力の大きさ</t>
    </r>
    <r>
      <rPr>
        <b/>
        <sz val="11"/>
        <rFont val="ＭＳ Ｐ明朝"/>
        <family val="1"/>
        <charset val="128"/>
      </rPr>
      <t>を使用すること。PCC/CTNR船の場合、正面風圧力の５～６倍、その他の船では３～４倍</t>
    </r>
    <rPh sb="0" eb="2">
      <t>ヨソウ</t>
    </rPh>
    <rPh sb="2" eb="4">
      <t>サイダイ</t>
    </rPh>
    <rPh sb="4" eb="6">
      <t>ガイリョク</t>
    </rPh>
    <rPh sb="8" eb="11">
      <t>ショウゲキリョク</t>
    </rPh>
    <rPh sb="12" eb="13">
      <t>オオ</t>
    </rPh>
    <rPh sb="16" eb="18">
      <t>シヨウ</t>
    </rPh>
    <phoneticPr fontId="3"/>
  </si>
  <si>
    <r>
      <t>情報入力</t>
    </r>
    <r>
      <rPr>
        <sz val="16"/>
        <color rgb="FFFF0000"/>
        <rFont val="ＭＳ Ｐ明朝"/>
        <family val="1"/>
        <charset val="128"/>
      </rPr>
      <t>(Input Data)</t>
    </r>
    <rPh sb="0" eb="2">
      <t>ジョウホウ</t>
    </rPh>
    <rPh sb="2" eb="4">
      <t>ニュウリョク</t>
    </rPh>
    <phoneticPr fontId="3"/>
  </si>
  <si>
    <r>
      <t>計算結果</t>
    </r>
    <r>
      <rPr>
        <sz val="16"/>
        <color rgb="FFFF0000"/>
        <rFont val="ＭＳ Ｐ明朝"/>
        <family val="1"/>
        <charset val="128"/>
      </rPr>
      <t>（Result of Calculation)</t>
    </r>
    <rPh sb="0" eb="2">
      <t>ケイサン</t>
    </rPh>
    <rPh sb="2" eb="4">
      <t>ケッカ</t>
    </rPh>
    <phoneticPr fontId="3"/>
  </si>
  <si>
    <t>予想される最大外力（トン）　：　Ｔｘ（衝撃力）</t>
    <rPh sb="19" eb="22">
      <t>ショウゲキリョク</t>
    </rPh>
    <phoneticPr fontId="3"/>
  </si>
  <si>
    <t>錨の空中自重（トン）　：　（Ｗａ）</t>
    <rPh sb="2" eb="4">
      <t>クウチュウ</t>
    </rPh>
    <phoneticPr fontId="3"/>
  </si>
  <si>
    <t>錨鎖1mあたりの空中における重さ（トン）： (Wc)</t>
    <rPh sb="8" eb="10">
      <t>クウチュウ</t>
    </rPh>
    <phoneticPr fontId="3"/>
  </si>
  <si>
    <t>錨の把駐係数（λa）は、計算式を使用するか、マニュアル入力すること。</t>
    <rPh sb="0" eb="1">
      <t>イカリ</t>
    </rPh>
    <rPh sb="2" eb="3">
      <t>タバ</t>
    </rPh>
    <rPh sb="3" eb="4">
      <t>チュウ</t>
    </rPh>
    <rPh sb="4" eb="6">
      <t>ケイスウ</t>
    </rPh>
    <rPh sb="12" eb="14">
      <t>ケイサン</t>
    </rPh>
    <rPh sb="14" eb="15">
      <t>シキ</t>
    </rPh>
    <rPh sb="16" eb="18">
      <t>シヨウ</t>
    </rPh>
    <rPh sb="27" eb="29">
      <t>ニュウリョク</t>
    </rPh>
    <phoneticPr fontId="5"/>
  </si>
  <si>
    <t>錨鎖の把駐係数（λc）は０．７５～１．０</t>
    <rPh sb="0" eb="1">
      <t>イカリ</t>
    </rPh>
    <rPh sb="1" eb="2">
      <t>クサリ</t>
    </rPh>
    <rPh sb="3" eb="4">
      <t>タバ</t>
    </rPh>
    <rPh sb="4" eb="5">
      <t>チュウ</t>
    </rPh>
    <rPh sb="5" eb="7">
      <t>ケイスウ</t>
    </rPh>
    <phoneticPr fontId="5"/>
  </si>
  <si>
    <t>砂(Sand)</t>
    <rPh sb="0" eb="1">
      <t>スナ</t>
    </rPh>
    <phoneticPr fontId="5"/>
  </si>
  <si>
    <t>泥(Mud)</t>
    <rPh sb="0" eb="1">
      <t>ドロ</t>
    </rPh>
    <phoneticPr fontId="5"/>
  </si>
  <si>
    <t>　海底から錨鎖孔までの高さ                         y</t>
    <rPh sb="1" eb="3">
      <t>カイテイ</t>
    </rPh>
    <rPh sb="5" eb="6">
      <t>イカリ</t>
    </rPh>
    <rPh sb="6" eb="7">
      <t>クサリ</t>
    </rPh>
    <rPh sb="7" eb="8">
      <t>アナ</t>
    </rPh>
    <rPh sb="11" eb="12">
      <t>タカ</t>
    </rPh>
    <phoneticPr fontId="3"/>
  </si>
  <si>
    <r>
      <t xml:space="preserve">　外力に対応するカテナリー長さ                    </t>
    </r>
    <r>
      <rPr>
        <b/>
        <sz val="16"/>
        <color theme="1"/>
        <rFont val="ＭＳ Ｐ明朝"/>
        <family val="1"/>
        <charset val="128"/>
      </rPr>
      <t>S</t>
    </r>
    <rPh sb="1" eb="3">
      <t>ガイリョク</t>
    </rPh>
    <rPh sb="4" eb="6">
      <t>タイオウ</t>
    </rPh>
    <rPh sb="13" eb="14">
      <t>ナガ</t>
    </rPh>
    <phoneticPr fontId="3"/>
  </si>
  <si>
    <t>　錨鎖の把駐係数(Anchor Chain Holding Factor)    λｃ</t>
    <rPh sb="1" eb="2">
      <t>イカリ</t>
    </rPh>
    <rPh sb="2" eb="3">
      <t>クサリ</t>
    </rPh>
    <rPh sb="4" eb="5">
      <t>タバ</t>
    </rPh>
    <rPh sb="5" eb="6">
      <t>チュウ</t>
    </rPh>
    <rPh sb="6" eb="8">
      <t>ケイスウ</t>
    </rPh>
    <phoneticPr fontId="3"/>
  </si>
  <si>
    <t xml:space="preserve">平穏時(Less than 8 m/s) </t>
    <rPh sb="0" eb="2">
      <t>ヘイオン</t>
    </rPh>
    <rPh sb="2" eb="3">
      <t>ジ</t>
    </rPh>
    <phoneticPr fontId="3"/>
  </si>
  <si>
    <t>：　平均風速（Ave. Wind Speed）</t>
    <rPh sb="2" eb="4">
      <t>ヘイキン</t>
    </rPh>
    <rPh sb="4" eb="6">
      <t>フウソク</t>
    </rPh>
    <phoneticPr fontId="3"/>
  </si>
  <si>
    <t>：　平均風速（Ave. Wind Speed) x 1.25</t>
    <rPh sb="2" eb="4">
      <t>ヘイキン</t>
    </rPh>
    <rPh sb="4" eb="6">
      <t>フウソク</t>
    </rPh>
    <phoneticPr fontId="3"/>
  </si>
  <si>
    <r>
      <t>錨鎖による把駐部の最小要求長さ：</t>
    </r>
    <r>
      <rPr>
        <b/>
        <sz val="11"/>
        <rFont val="HGS行書体"/>
        <family val="4"/>
        <charset val="128"/>
      </rPr>
      <t>ｌ</t>
    </r>
    <rPh sb="9" eb="11">
      <t>サイショウ</t>
    </rPh>
    <rPh sb="11" eb="13">
      <t>ヨウキュウ</t>
    </rPh>
    <phoneticPr fontId="3"/>
  </si>
  <si>
    <r>
      <t>計算上必要な錨鎖繰り出し長さ： L＝Ｓ＋</t>
    </r>
    <r>
      <rPr>
        <b/>
        <sz val="11"/>
        <rFont val="HGS行書体"/>
        <family val="4"/>
        <charset val="128"/>
      </rPr>
      <t>ｌ</t>
    </r>
    <rPh sb="0" eb="3">
      <t>ケイサンジョウ</t>
    </rPh>
    <rPh sb="3" eb="5">
      <t>ヒツヨウ</t>
    </rPh>
    <rPh sb="6" eb="7">
      <t>イカリ</t>
    </rPh>
    <rPh sb="7" eb="8">
      <t>クサリ</t>
    </rPh>
    <rPh sb="8" eb="9">
      <t>ク</t>
    </rPh>
    <rPh sb="10" eb="11">
      <t>ダ</t>
    </rPh>
    <rPh sb="12" eb="13">
      <t>ナガ</t>
    </rPh>
    <phoneticPr fontId="3"/>
  </si>
  <si>
    <t>λｃ</t>
    <phoneticPr fontId="5"/>
  </si>
  <si>
    <t>0.75～1.0</t>
    <phoneticPr fontId="5"/>
  </si>
  <si>
    <t xml:space="preserve">強風対策（Strong Wind:8～13m/sec)　 </t>
    <rPh sb="0" eb="2">
      <t>キョウフウ</t>
    </rPh>
    <rPh sb="2" eb="4">
      <t>タイサク</t>
    </rPh>
    <phoneticPr fontId="3"/>
  </si>
  <si>
    <t xml:space="preserve">暴風対策(Storm Wind: More than 13m/sec) 　 </t>
    <rPh sb="0" eb="2">
      <t>ボウフウ</t>
    </rPh>
    <rPh sb="2" eb="4">
      <t>タイサク</t>
    </rPh>
    <phoneticPr fontId="3"/>
  </si>
  <si>
    <t>：　平均風速（Ave. Wind Speed) x 1.50</t>
    <rPh sb="2" eb="4">
      <t>ヘイキン</t>
    </rPh>
    <rPh sb="4" eb="6">
      <t>フウソク</t>
    </rPh>
    <phoneticPr fontId="3"/>
  </si>
  <si>
    <t>This formula calculate the wind force of your vessel at the wind speed.</t>
    <phoneticPr fontId="3"/>
  </si>
  <si>
    <t>船種別の風圧係数は自動的に計算されます。</t>
    <phoneticPr fontId="3"/>
  </si>
  <si>
    <t>The wind force coefficient in each kind of ship is calculated automatically.</t>
    <phoneticPr fontId="5"/>
  </si>
  <si>
    <t>Loa(m)</t>
    <phoneticPr fontId="5"/>
  </si>
  <si>
    <t>(Ave.Wind Speed x 1.25 or 1.50)</t>
    <phoneticPr fontId="3"/>
  </si>
  <si>
    <t>＊</t>
    <phoneticPr fontId="5"/>
  </si>
  <si>
    <t>風向角(θ)</t>
    <phoneticPr fontId="3"/>
  </si>
  <si>
    <r>
      <t>風圧力合計(</t>
    </r>
    <r>
      <rPr>
        <b/>
        <i/>
        <sz val="10"/>
        <rFont val="ＭＳ Ｐ明朝"/>
        <family val="1"/>
        <charset val="128"/>
      </rPr>
      <t>Ra</t>
    </r>
    <r>
      <rPr>
        <b/>
        <sz val="10"/>
        <rFont val="ＭＳ Ｐ明朝"/>
        <family val="1"/>
        <charset val="128"/>
      </rPr>
      <t>)</t>
    </r>
    <phoneticPr fontId="5"/>
  </si>
  <si>
    <r>
      <t>作用点(</t>
    </r>
    <r>
      <rPr>
        <b/>
        <i/>
        <sz val="10"/>
        <rFont val="ＭＳ Ｐ明朝"/>
        <family val="1"/>
        <charset val="128"/>
      </rPr>
      <t>a</t>
    </r>
    <r>
      <rPr>
        <b/>
        <sz val="10"/>
        <rFont val="ＭＳ Ｐ明朝"/>
        <family val="1"/>
        <charset val="128"/>
      </rPr>
      <t>)</t>
    </r>
    <phoneticPr fontId="3"/>
  </si>
  <si>
    <t>作用角(α)</t>
    <phoneticPr fontId="3"/>
  </si>
  <si>
    <r>
      <t>係数(C</t>
    </r>
    <r>
      <rPr>
        <b/>
        <sz val="8"/>
        <rFont val="ＭＳ Ｐ明朝"/>
        <family val="1"/>
        <charset val="128"/>
      </rPr>
      <t>R</t>
    </r>
    <r>
      <rPr>
        <b/>
        <sz val="10"/>
        <rFont val="ＭＳ Ｐ明朝"/>
        <family val="1"/>
        <charset val="128"/>
      </rPr>
      <t>a)</t>
    </r>
    <phoneticPr fontId="3"/>
  </si>
  <si>
    <t>Longitudinal(t)</t>
    <phoneticPr fontId="5"/>
  </si>
  <si>
    <t>Transverse(t)</t>
    <phoneticPr fontId="3"/>
  </si>
  <si>
    <t>Point of action(m)</t>
    <phoneticPr fontId="5"/>
  </si>
  <si>
    <t>Angle of action(deg)</t>
    <phoneticPr fontId="5"/>
  </si>
  <si>
    <t>Wind Force on Front(θ＝０）　ｘ　６, Tanker/Bulker x 4))</t>
    <phoneticPr fontId="3"/>
  </si>
  <si>
    <t>Impact Force :  Wind Force on Front x 5～6 for PCC/CTNR/Passenger ship,  x 3～4 for Tanker/Bulker</t>
    <phoneticPr fontId="5"/>
  </si>
  <si>
    <r>
      <t xml:space="preserve">       </t>
    </r>
    <r>
      <rPr>
        <b/>
        <i/>
        <sz val="14"/>
        <color theme="1"/>
        <rFont val="ＭＳ Ｐゴシック"/>
        <family val="3"/>
        <charset val="128"/>
        <scheme val="minor"/>
      </rPr>
      <t>RL</t>
    </r>
    <r>
      <rPr>
        <b/>
        <sz val="14"/>
        <color theme="1"/>
        <rFont val="ＭＳ Ｐゴシック"/>
        <family val="3"/>
        <charset val="128"/>
        <scheme val="minor"/>
      </rPr>
      <t xml:space="preserve"> ＝ Ra x Cos α</t>
    </r>
    <phoneticPr fontId="3"/>
  </si>
  <si>
    <r>
      <t xml:space="preserve">       </t>
    </r>
    <r>
      <rPr>
        <b/>
        <i/>
        <sz val="14"/>
        <color theme="1"/>
        <rFont val="ＭＳ Ｐゴシック"/>
        <family val="3"/>
        <charset val="128"/>
        <scheme val="minor"/>
      </rPr>
      <t>RT</t>
    </r>
    <r>
      <rPr>
        <b/>
        <sz val="14"/>
        <color theme="1"/>
        <rFont val="ＭＳ Ｐゴシック"/>
        <family val="3"/>
        <charset val="128"/>
        <scheme val="minor"/>
      </rPr>
      <t xml:space="preserve"> ＝ Ra x Sin α</t>
    </r>
    <phoneticPr fontId="3"/>
  </si>
  <si>
    <r>
      <t xml:space="preserve">       </t>
    </r>
    <r>
      <rPr>
        <b/>
        <i/>
        <sz val="14"/>
        <color theme="1"/>
        <rFont val="ＭＳ Ｐゴシック"/>
        <family val="3"/>
        <charset val="128"/>
        <scheme val="minor"/>
      </rPr>
      <t>a</t>
    </r>
    <r>
      <rPr>
        <b/>
        <sz val="14"/>
        <color theme="1"/>
        <rFont val="ＭＳ Ｐゴシック"/>
        <family val="3"/>
        <charset val="128"/>
        <scheme val="minor"/>
      </rPr>
      <t xml:space="preserve"> ＝ (0.291+0.0023 x θ) x Loa</t>
    </r>
    <phoneticPr fontId="3"/>
  </si>
  <si>
    <t>(Tanker, Bulker)</t>
    <phoneticPr fontId="3"/>
  </si>
  <si>
    <t>PCC/CTNR/Passenger Ship</t>
    <phoneticPr fontId="3"/>
  </si>
  <si>
    <t>Wind Pressure on Front x 6</t>
    <phoneticPr fontId="3"/>
  </si>
  <si>
    <t>Bulker</t>
    <phoneticPr fontId="3"/>
  </si>
  <si>
    <t>Wind Pressure on Front x 4</t>
    <phoneticPr fontId="3"/>
  </si>
  <si>
    <t>予想される外力に対し係止出来る必要最低限の錨鎖長さを計算します。</t>
    <phoneticPr fontId="3"/>
  </si>
  <si>
    <t>The formula in this page are to calculate the holding power of your vessel's anchor and anchor chain.</t>
    <phoneticPr fontId="3"/>
  </si>
  <si>
    <t>In case of External Force&lt;Anchor Holding Power(Wa' x λa), 　required length of chain is to calculate by following formula.</t>
    <phoneticPr fontId="3"/>
  </si>
  <si>
    <t>Required Length of Chain = 3 x d + 90 m  (Only External Force &lt; Wa’ x λa)</t>
    <phoneticPr fontId="3"/>
  </si>
  <si>
    <r>
      <t>Expected total external force　should be input by</t>
    </r>
    <r>
      <rPr>
        <b/>
        <sz val="10"/>
        <color rgb="FFFF0000"/>
        <rFont val="ＭＳ Ｐ明朝"/>
        <family val="1"/>
        <charset val="128"/>
      </rPr>
      <t xml:space="preserve"> Maximum Impact force.</t>
    </r>
    <r>
      <rPr>
        <sz val="10"/>
        <rFont val="ＭＳ Ｐ明朝"/>
        <family val="1"/>
        <charset val="128"/>
      </rPr>
      <t xml:space="preserve"> 　　For PCC/CTNR Ship :  Wind Pressure on front x 5～6, </t>
    </r>
    <phoneticPr fontId="3"/>
  </si>
  <si>
    <t>Other type of ship : Wind Pressure on front x 3～4</t>
    <phoneticPr fontId="3"/>
  </si>
  <si>
    <t>＊</t>
    <phoneticPr fontId="5"/>
  </si>
  <si>
    <t>IE) As per Wind force Cal., Relative Wind Directionθ=0 : 15ton : Max Impact Force 15 x 5～6 for PCC/CTNR= 75～90 tons</t>
    <phoneticPr fontId="3"/>
  </si>
  <si>
    <r>
      <t>Expected total external Max. force (MT)：(</t>
    </r>
    <r>
      <rPr>
        <b/>
        <sz val="10"/>
        <rFont val="ＭＳ Ｐ明朝"/>
        <family val="1"/>
        <charset val="128"/>
      </rPr>
      <t>Ｔｘ　Impact Force</t>
    </r>
    <r>
      <rPr>
        <sz val="10"/>
        <rFont val="ＭＳ Ｐ明朝"/>
        <family val="1"/>
        <charset val="128"/>
      </rPr>
      <t>)</t>
    </r>
    <phoneticPr fontId="3"/>
  </si>
  <si>
    <r>
      <t>Total height (Bottom to Hawsepipe):</t>
    </r>
    <r>
      <rPr>
        <b/>
        <sz val="10"/>
        <rFont val="ＭＳ Ｐ明朝"/>
        <family val="1"/>
        <charset val="128"/>
      </rPr>
      <t>　(y)</t>
    </r>
    <phoneticPr fontId="5"/>
  </si>
  <si>
    <t>外力に対応するｶﾃﾅﾘｰ長さ：（Ｓ）</t>
    <phoneticPr fontId="3"/>
  </si>
  <si>
    <r>
      <t>Anchor weight  (MT) in Air　：　</t>
    </r>
    <r>
      <rPr>
        <b/>
        <sz val="10"/>
        <rFont val="ＭＳ Ｐ明朝"/>
        <family val="1"/>
        <charset val="128"/>
      </rPr>
      <t>（Ｗａ）</t>
    </r>
    <phoneticPr fontId="3"/>
  </si>
  <si>
    <r>
      <t>Catenary length against the external force　：</t>
    </r>
    <r>
      <rPr>
        <b/>
        <sz val="10"/>
        <rFont val="ＭＳ Ｐ明朝"/>
        <family val="1"/>
        <charset val="128"/>
      </rPr>
      <t>（Ｓ）</t>
    </r>
    <phoneticPr fontId="5"/>
  </si>
  <si>
    <r>
      <t>Anchor chain weight in Air  (MT/m)　：　</t>
    </r>
    <r>
      <rPr>
        <b/>
        <sz val="10"/>
        <rFont val="ＭＳ Ｐ明朝"/>
        <family val="1"/>
        <charset val="128"/>
      </rPr>
      <t>（Ｗｃ）</t>
    </r>
    <phoneticPr fontId="3"/>
  </si>
  <si>
    <r>
      <t>Minimum Required Contacted length of the chain</t>
    </r>
    <r>
      <rPr>
        <b/>
        <sz val="10"/>
        <rFont val="ＭＳ Ｐ明朝"/>
        <family val="1"/>
        <charset val="128"/>
      </rPr>
      <t>：</t>
    </r>
    <r>
      <rPr>
        <b/>
        <sz val="10"/>
        <rFont val="HG行書体"/>
        <family val="4"/>
        <charset val="128"/>
      </rPr>
      <t>ｌ</t>
    </r>
    <phoneticPr fontId="3"/>
  </si>
  <si>
    <t>ｱﾝｶｰの種類(JIS型...1、AC14...2)</t>
    <phoneticPr fontId="3"/>
  </si>
  <si>
    <r>
      <t>Minimum Required Length of Anchor Chain　：　</t>
    </r>
    <r>
      <rPr>
        <b/>
        <sz val="10"/>
        <color theme="1"/>
        <rFont val="ＭＳ Ｐ明朝"/>
        <family val="1"/>
        <charset val="128"/>
      </rPr>
      <t>Ｌ＝Ｓ＋</t>
    </r>
    <r>
      <rPr>
        <b/>
        <sz val="10"/>
        <color theme="1"/>
        <rFont val="HGS行書体"/>
        <family val="4"/>
        <charset val="128"/>
      </rPr>
      <t>ｌ</t>
    </r>
    <phoneticPr fontId="3"/>
  </si>
  <si>
    <t>Notice</t>
    <phoneticPr fontId="3"/>
  </si>
  <si>
    <t>Total Length(Shackles) of using Chain on board</t>
    <phoneticPr fontId="3"/>
  </si>
  <si>
    <t>水深(m)　：　ｄ</t>
    <phoneticPr fontId="3"/>
  </si>
  <si>
    <r>
      <t>Water depth (m)　</t>
    </r>
    <r>
      <rPr>
        <b/>
        <sz val="10"/>
        <rFont val="ＭＳ Ｐ明朝"/>
        <family val="1"/>
        <charset val="128"/>
      </rPr>
      <t>：　ｄ</t>
    </r>
    <phoneticPr fontId="5"/>
  </si>
  <si>
    <t>水面からﾎｰｽﾊﾟｲﾌﾟまでの高さ(m)　：　ｈ</t>
    <phoneticPr fontId="3"/>
  </si>
  <si>
    <r>
      <t>Hawsepipe height from the sea surface (m)　</t>
    </r>
    <r>
      <rPr>
        <b/>
        <sz val="10"/>
        <rFont val="ＭＳ Ｐ明朝"/>
        <family val="1"/>
        <charset val="128"/>
      </rPr>
      <t>：　ｈ</t>
    </r>
    <phoneticPr fontId="5"/>
  </si>
  <si>
    <r>
      <t>Anchor Holding Factor</t>
    </r>
    <r>
      <rPr>
        <b/>
        <sz val="10"/>
        <rFont val="ＭＳ Ｐ明朝"/>
        <family val="1"/>
        <charset val="128"/>
      </rPr>
      <t>:（λa）</t>
    </r>
    <phoneticPr fontId="3"/>
  </si>
  <si>
    <t>Anchor Holding Factor（λa）：Use Calculation Formula or Input by mannual.</t>
    <phoneticPr fontId="5"/>
  </si>
  <si>
    <r>
      <t>Anchor Chain Holding Factor</t>
    </r>
    <r>
      <rPr>
        <b/>
        <sz val="10"/>
        <rFont val="ＭＳ Ｐ明朝"/>
        <family val="1"/>
        <charset val="128"/>
      </rPr>
      <t>：(λc)</t>
    </r>
    <phoneticPr fontId="3"/>
  </si>
  <si>
    <t>Anchor Chain Holding Factor(λc) ： 0.75～1.0</t>
    <phoneticPr fontId="5"/>
  </si>
  <si>
    <t>：</t>
    <phoneticPr fontId="3"/>
  </si>
  <si>
    <t>３．０</t>
    <phoneticPr fontId="3"/>
  </si>
  <si>
    <t>(JIS)</t>
    <phoneticPr fontId="5"/>
  </si>
  <si>
    <t>Type</t>
    <phoneticPr fontId="3"/>
  </si>
  <si>
    <t>：</t>
    <phoneticPr fontId="3"/>
  </si>
  <si>
    <t>７．０</t>
    <phoneticPr fontId="3"/>
  </si>
  <si>
    <t>(AC14)</t>
    <phoneticPr fontId="5"/>
  </si>
  <si>
    <t>Sand</t>
    <phoneticPr fontId="3"/>
  </si>
  <si>
    <t>Mud</t>
    <phoneticPr fontId="3"/>
  </si>
  <si>
    <t>Dregging</t>
    <phoneticPr fontId="3"/>
  </si>
  <si>
    <t>０．７５～１．０</t>
    <phoneticPr fontId="3"/>
  </si>
  <si>
    <t>Holding</t>
    <phoneticPr fontId="5"/>
  </si>
  <si>
    <t>Dregging</t>
    <phoneticPr fontId="5"/>
  </si>
  <si>
    <t xml:space="preserve">  Total height (Sea Bottom to Hawsepipe)</t>
    <phoneticPr fontId="3"/>
  </si>
  <si>
    <t>Water Depth + Hawspipe height from sea surface</t>
    <phoneticPr fontId="3"/>
  </si>
  <si>
    <t xml:space="preserve">  Catenary length against the external force</t>
    <phoneticPr fontId="3"/>
  </si>
  <si>
    <t xml:space="preserve">   Anchor Weight in Air（Ｗａ）</t>
    <phoneticPr fontId="3"/>
  </si>
  <si>
    <t xml:space="preserve"> Anchor Weight in Water(Wa')</t>
    <phoneticPr fontId="5"/>
  </si>
  <si>
    <t xml:space="preserve">   Anchor Chain Weight per m in Air（Ｗｃ）</t>
    <phoneticPr fontId="3"/>
  </si>
  <si>
    <t xml:space="preserve"> Anchor Chain Weight per m in Water(Wc')</t>
    <phoneticPr fontId="5"/>
  </si>
  <si>
    <r>
      <t xml:space="preserve">　錨鎖による把駐部の最小要求長さ　           </t>
    </r>
    <r>
      <rPr>
        <b/>
        <sz val="14"/>
        <color theme="1"/>
        <rFont val="HGS行書体"/>
        <family val="4"/>
        <charset val="128"/>
      </rPr>
      <t xml:space="preserve">  </t>
    </r>
    <r>
      <rPr>
        <b/>
        <sz val="14"/>
        <rFont val="HGS行書体"/>
        <family val="4"/>
        <charset val="128"/>
      </rPr>
      <t>ｌ</t>
    </r>
    <rPh sb="10" eb="12">
      <t>サイショウ</t>
    </rPh>
    <rPh sb="12" eb="14">
      <t>ヨウキュウ</t>
    </rPh>
    <phoneticPr fontId="3"/>
  </si>
  <si>
    <r>
      <t>Tx = Wa' x λa ＋ Wc' x λc x</t>
    </r>
    <r>
      <rPr>
        <b/>
        <sz val="14"/>
        <color theme="1"/>
        <rFont val="HGS行書体"/>
        <family val="4"/>
        <charset val="128"/>
      </rPr>
      <t xml:space="preserve"> l</t>
    </r>
    <phoneticPr fontId="3"/>
  </si>
  <si>
    <t xml:space="preserve">   Minimum Required Contacted length of the chain:</t>
    <phoneticPr fontId="3"/>
  </si>
  <si>
    <r>
      <rPr>
        <b/>
        <sz val="14"/>
        <color theme="1"/>
        <rFont val="HGS行書体"/>
        <family val="4"/>
        <charset val="128"/>
      </rPr>
      <t xml:space="preserve">l </t>
    </r>
    <r>
      <rPr>
        <b/>
        <sz val="14"/>
        <color theme="1"/>
        <rFont val="ＭＳ Ｐ明朝"/>
        <family val="1"/>
        <charset val="128"/>
      </rPr>
      <t xml:space="preserve"> =</t>
    </r>
    <phoneticPr fontId="3"/>
  </si>
  <si>
    <t xml:space="preserve"> Tx - Wa' x λa</t>
    <phoneticPr fontId="3"/>
  </si>
  <si>
    <t xml:space="preserve">    Wc' x λc</t>
    <phoneticPr fontId="3"/>
  </si>
  <si>
    <r>
      <t>L = S＋</t>
    </r>
    <r>
      <rPr>
        <b/>
        <sz val="14"/>
        <color theme="1"/>
        <rFont val="HGS行書体"/>
        <family val="4"/>
        <charset val="128"/>
      </rPr>
      <t xml:space="preserve"> l</t>
    </r>
    <phoneticPr fontId="3"/>
  </si>
  <si>
    <t xml:space="preserve">  Minimum Required Length of Anchor Chain</t>
    <phoneticPr fontId="3"/>
  </si>
  <si>
    <t>L = 3 x d + 90 (m)</t>
    <phoneticPr fontId="3"/>
  </si>
  <si>
    <t xml:space="preserve">   In case of Tx ＜ Wa' x λa </t>
    <phoneticPr fontId="3"/>
  </si>
  <si>
    <r>
      <t xml:space="preserve">      α＝</t>
    </r>
    <r>
      <rPr>
        <b/>
        <sz val="16"/>
        <color theme="1"/>
        <rFont val="ＭＳ Ｐゴシック"/>
        <family val="3"/>
        <charset val="128"/>
        <scheme val="minor"/>
      </rPr>
      <t xml:space="preserve">{ </t>
    </r>
    <r>
      <rPr>
        <b/>
        <sz val="14"/>
        <color theme="1"/>
        <rFont val="ＭＳ Ｐゴシック"/>
        <family val="3"/>
        <charset val="128"/>
        <scheme val="minor"/>
      </rPr>
      <t>1-0.15 x (1-θ/90)-0.8 x (1-θ/90)</t>
    </r>
    <r>
      <rPr>
        <b/>
        <vertAlign val="superscript"/>
        <sz val="14"/>
        <color theme="1"/>
        <rFont val="ＭＳ Ｐゴシック"/>
        <family val="3"/>
        <charset val="128"/>
        <scheme val="minor"/>
      </rPr>
      <t>3</t>
    </r>
    <r>
      <rPr>
        <b/>
        <sz val="14"/>
        <color theme="1"/>
        <rFont val="ＭＳ Ｐゴシック"/>
        <family val="3"/>
        <charset val="128"/>
        <scheme val="minor"/>
      </rPr>
      <t xml:space="preserve"> </t>
    </r>
    <r>
      <rPr>
        <b/>
        <sz val="16"/>
        <color theme="1"/>
        <rFont val="ＭＳ Ｐゴシック"/>
        <family val="3"/>
        <charset val="128"/>
        <scheme val="minor"/>
      </rPr>
      <t xml:space="preserve">} </t>
    </r>
    <r>
      <rPr>
        <b/>
        <sz val="14"/>
        <color theme="1"/>
        <rFont val="ＭＳ Ｐゴシック"/>
        <family val="3"/>
        <charset val="128"/>
        <scheme val="minor"/>
      </rPr>
      <t xml:space="preserve"> x 90</t>
    </r>
    <phoneticPr fontId="3"/>
  </si>
  <si>
    <r>
      <t xml:space="preserve">Ra </t>
    </r>
    <r>
      <rPr>
        <b/>
        <sz val="14"/>
        <rFont val="ＭＳ Ｐゴシック"/>
        <family val="3"/>
        <charset val="128"/>
      </rPr>
      <t>=</t>
    </r>
    <phoneticPr fontId="3"/>
  </si>
  <si>
    <r>
      <rPr>
        <b/>
        <sz val="14"/>
        <rFont val="ＭＳ Ｐゴシック"/>
        <family val="3"/>
        <charset val="128"/>
        <scheme val="major"/>
      </rPr>
      <t xml:space="preserve">1/2 ｘ </t>
    </r>
    <r>
      <rPr>
        <b/>
        <sz val="14"/>
        <rFont val="ＭＳ Ｐゴシック"/>
        <family val="3"/>
        <charset val="128"/>
      </rPr>
      <t>ρ ｘ C</t>
    </r>
    <r>
      <rPr>
        <b/>
        <sz val="8"/>
        <rFont val="ＭＳ Ｐゴシック"/>
        <family val="3"/>
        <charset val="128"/>
      </rPr>
      <t xml:space="preserve">Ra </t>
    </r>
    <r>
      <rPr>
        <b/>
        <sz val="14"/>
        <rFont val="ＭＳ Ｐゴシック"/>
        <family val="3"/>
        <charset val="128"/>
      </rPr>
      <t>x Va</t>
    </r>
    <r>
      <rPr>
        <b/>
        <vertAlign val="superscript"/>
        <sz val="14"/>
        <rFont val="ＭＳ Ｐゴシック"/>
        <family val="3"/>
        <charset val="128"/>
      </rPr>
      <t>2</t>
    </r>
    <r>
      <rPr>
        <b/>
        <sz val="14"/>
        <rFont val="ＭＳ Ｐゴシック"/>
        <family val="3"/>
        <charset val="128"/>
      </rPr>
      <t xml:space="preserve"> x (A cos</t>
    </r>
    <r>
      <rPr>
        <b/>
        <vertAlign val="superscript"/>
        <sz val="14"/>
        <rFont val="ＭＳ Ｐゴシック"/>
        <family val="3"/>
        <charset val="128"/>
      </rPr>
      <t>2</t>
    </r>
    <r>
      <rPr>
        <b/>
        <sz val="14"/>
        <rFont val="ＭＳ Ｐゴシック"/>
        <family val="3"/>
        <charset val="128"/>
      </rPr>
      <t>θ＋Ｂ sin</t>
    </r>
    <r>
      <rPr>
        <b/>
        <vertAlign val="superscript"/>
        <sz val="14"/>
        <rFont val="ＭＳ Ｐゴシック"/>
        <family val="3"/>
        <charset val="128"/>
      </rPr>
      <t>2</t>
    </r>
    <r>
      <rPr>
        <b/>
        <sz val="14"/>
        <rFont val="ＭＳ Ｐゴシック"/>
        <family val="3"/>
        <charset val="128"/>
      </rPr>
      <t>θ）/1000 (ton)</t>
    </r>
    <phoneticPr fontId="5"/>
  </si>
  <si>
    <t>(General Cargo Ship)</t>
    <phoneticPr fontId="3"/>
  </si>
  <si>
    <t xml:space="preserve"> (Passenger, PCC, Ctnr: 1  General cargo: 2    Tanker, Bulker: 3)</t>
    <phoneticPr fontId="5"/>
  </si>
  <si>
    <t>(Passenger Ship, PCC, CTNR)</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</si>
</sst>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
    <numFmt numFmtId="177" formatCode="#,##0.00_ "/>
    <numFmt numFmtId="178" formatCode="#,##0.0"/>
    <numFmt numFmtId="179" formatCode="0.00\ \ \ \ "/>
    <numFmt numFmtId="180" formatCode="0.00\ \ "/>
    <numFmt numFmtId="181" formatCode="0.00\ "/>
    <numFmt numFmtId="182" formatCode="0.000000_ "/>
    <numFmt numFmtId="183" formatCode="0.000_ &quot;ton&quot;"/>
    <numFmt numFmtId="184" formatCode="0_ &quot;m&quot;"/>
    <numFmt numFmtId="185" formatCode="#,##0_ &quot;ss&quot;"/>
    <numFmt numFmtId="186" formatCode="#,##0.0_ &quot;m&quot;"/>
    <numFmt numFmtId="187" formatCode="0_ &quot;ss&quot;"/>
    <numFmt numFmtId="188" formatCode="#,##0.00_);[Red]\(#,##0.00\)"/>
  </numFmts>
  <fonts count="70">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b/>
      <i/>
      <sz val="14"/>
      <name val="ＭＳ Ｐゴシック"/>
      <family val="3"/>
      <charset val="128"/>
    </font>
    <font>
      <sz val="14"/>
      <name val="ＭＳ Ｐゴシック"/>
      <family val="3"/>
      <charset val="128"/>
    </font>
    <font>
      <b/>
      <sz val="8"/>
      <name val="ＭＳ Ｐゴシック"/>
      <family val="3"/>
      <charset val="128"/>
    </font>
    <font>
      <sz val="11"/>
      <name val="明朝"/>
      <family val="1"/>
      <charset val="128"/>
    </font>
    <font>
      <b/>
      <sz val="14"/>
      <name val="HGS行書体"/>
      <family val="4"/>
      <charset val="128"/>
    </font>
    <font>
      <sz val="14"/>
      <name val="Arial"/>
      <family val="2"/>
    </font>
    <font>
      <sz val="11"/>
      <name val="Arial"/>
      <family val="2"/>
    </font>
    <font>
      <sz val="14"/>
      <name val="Terminal"/>
      <family val="2"/>
    </font>
    <font>
      <b/>
      <sz val="11"/>
      <name val="Arial"/>
      <family val="2"/>
    </font>
    <font>
      <sz val="11"/>
      <color indexed="37"/>
      <name val="Arial"/>
      <family val="2"/>
    </font>
    <font>
      <sz val="11"/>
      <color indexed="18"/>
      <name val="Arial"/>
      <family val="2"/>
    </font>
    <font>
      <b/>
      <sz val="14"/>
      <name val="Arial"/>
      <family val="2"/>
    </font>
    <font>
      <sz val="11"/>
      <color indexed="18"/>
      <name val="ＭＳ Ｐゴシック"/>
      <family val="3"/>
      <charset val="128"/>
      <scheme val="minor"/>
    </font>
    <font>
      <b/>
      <sz val="14"/>
      <name val="ＭＳ Ｐゴシック"/>
      <family val="3"/>
      <charset val="128"/>
      <scheme val="major"/>
    </font>
    <font>
      <b/>
      <sz val="14"/>
      <color theme="1"/>
      <name val="ＭＳ Ｐゴシック"/>
      <family val="3"/>
      <charset val="128"/>
      <scheme val="minor"/>
    </font>
    <font>
      <sz val="14"/>
      <color theme="1"/>
      <name val="ＭＳ Ｐゴシック"/>
      <family val="3"/>
      <charset val="128"/>
      <scheme val="minor"/>
    </font>
    <font>
      <b/>
      <i/>
      <sz val="14"/>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font>
    <font>
      <b/>
      <sz val="14"/>
      <name val="ＭＳ Ｐ明朝"/>
      <family val="1"/>
      <charset val="128"/>
    </font>
    <font>
      <sz val="11"/>
      <name val="ＭＳ Ｐ明朝"/>
      <family val="1"/>
      <charset val="128"/>
    </font>
    <font>
      <b/>
      <sz val="20"/>
      <name val="ＭＳ Ｐ明朝"/>
      <family val="1"/>
      <charset val="128"/>
    </font>
    <font>
      <sz val="14"/>
      <name val="ＭＳ Ｐ明朝"/>
      <family val="1"/>
      <charset val="128"/>
    </font>
    <font>
      <b/>
      <sz val="12"/>
      <name val="ＭＳ Ｐ明朝"/>
      <family val="1"/>
      <charset val="128"/>
    </font>
    <font>
      <b/>
      <sz val="14"/>
      <color rgb="FFFF0000"/>
      <name val="ＭＳ Ｐ明朝"/>
      <family val="1"/>
      <charset val="128"/>
    </font>
    <font>
      <b/>
      <sz val="11"/>
      <name val="ＭＳ Ｐ明朝"/>
      <family val="1"/>
      <charset val="128"/>
    </font>
    <font>
      <b/>
      <sz val="20"/>
      <color rgb="FFFF0000"/>
      <name val="ＭＳ Ｐ明朝"/>
      <family val="1"/>
      <charset val="128"/>
    </font>
    <font>
      <sz val="11"/>
      <color theme="1"/>
      <name val="ＭＳ Ｐ明朝"/>
      <family val="1"/>
      <charset val="128"/>
    </font>
    <font>
      <b/>
      <sz val="11"/>
      <color theme="1"/>
      <name val="ＭＳ Ｐ明朝"/>
      <family val="1"/>
      <charset val="128"/>
    </font>
    <font>
      <b/>
      <sz val="10"/>
      <name val="ＭＳ Ｐ明朝"/>
      <family val="1"/>
      <charset val="128"/>
    </font>
    <font>
      <b/>
      <sz val="10"/>
      <color theme="1"/>
      <name val="ＭＳ Ｐ明朝"/>
      <family val="1"/>
      <charset val="128"/>
    </font>
    <font>
      <b/>
      <i/>
      <sz val="10"/>
      <name val="ＭＳ Ｐ明朝"/>
      <family val="1"/>
      <charset val="128"/>
    </font>
    <font>
      <b/>
      <sz val="8"/>
      <name val="ＭＳ Ｐ明朝"/>
      <family val="1"/>
      <charset val="128"/>
    </font>
    <font>
      <b/>
      <sz val="9"/>
      <name val="ＭＳ Ｐ明朝"/>
      <family val="1"/>
      <charset val="128"/>
    </font>
    <font>
      <sz val="11"/>
      <color indexed="37"/>
      <name val="ＭＳ Ｐ明朝"/>
      <family val="1"/>
      <charset val="128"/>
    </font>
    <font>
      <sz val="11"/>
      <color indexed="18"/>
      <name val="ＭＳ Ｐ明朝"/>
      <family val="1"/>
      <charset val="128"/>
    </font>
    <font>
      <b/>
      <sz val="14"/>
      <color indexed="37"/>
      <name val="ＭＳ Ｐ明朝"/>
      <family val="1"/>
      <charset val="128"/>
    </font>
    <font>
      <b/>
      <sz val="14"/>
      <color theme="1"/>
      <name val="ＭＳ Ｐ明朝"/>
      <family val="1"/>
      <charset val="128"/>
    </font>
    <font>
      <b/>
      <sz val="11"/>
      <color rgb="FFFF0000"/>
      <name val="ＭＳ Ｐ明朝"/>
      <family val="1"/>
      <charset val="128"/>
    </font>
    <font>
      <b/>
      <sz val="8"/>
      <color theme="1"/>
      <name val="ＭＳ Ｐ明朝"/>
      <family val="1"/>
      <charset val="128"/>
    </font>
    <font>
      <b/>
      <sz val="14"/>
      <color rgb="FF0070C0"/>
      <name val="ＭＳ Ｐ明朝"/>
      <family val="1"/>
      <charset val="128"/>
    </font>
    <font>
      <sz val="10"/>
      <name val="ＭＳ Ｐ明朝"/>
      <family val="1"/>
      <charset val="128"/>
    </font>
    <font>
      <sz val="11"/>
      <color rgb="FFFF0000"/>
      <name val="ＭＳ Ｐ明朝"/>
      <family val="1"/>
      <charset val="128"/>
    </font>
    <font>
      <b/>
      <sz val="10"/>
      <color rgb="FFFF0000"/>
      <name val="ＭＳ Ｐ明朝"/>
      <family val="1"/>
      <charset val="128"/>
    </font>
    <font>
      <b/>
      <sz val="16"/>
      <color rgb="FFFF0000"/>
      <name val="ＭＳ Ｐ明朝"/>
      <family val="1"/>
      <charset val="128"/>
    </font>
    <font>
      <sz val="16"/>
      <color rgb="FFFF0000"/>
      <name val="ＭＳ Ｐ明朝"/>
      <family val="1"/>
      <charset val="128"/>
    </font>
    <font>
      <sz val="10"/>
      <color theme="1"/>
      <name val="ＭＳ Ｐ明朝"/>
      <family val="1"/>
      <charset val="128"/>
    </font>
    <font>
      <b/>
      <sz val="12"/>
      <color theme="1"/>
      <name val="ＭＳ Ｐ明朝"/>
      <family val="1"/>
      <charset val="128"/>
    </font>
    <font>
      <sz val="12"/>
      <color theme="1"/>
      <name val="ＭＳ Ｐ明朝"/>
      <family val="1"/>
      <charset val="128"/>
    </font>
    <font>
      <sz val="12"/>
      <name val="ＭＳ Ｐ明朝"/>
      <family val="1"/>
      <charset val="128"/>
    </font>
    <font>
      <b/>
      <sz val="16"/>
      <color theme="1"/>
      <name val="ＭＳ Ｐ明朝"/>
      <family val="1"/>
      <charset val="128"/>
    </font>
    <font>
      <b/>
      <sz val="14"/>
      <color theme="1"/>
      <name val="HGS行書体"/>
      <family val="4"/>
      <charset val="128"/>
    </font>
    <font>
      <b/>
      <sz val="11"/>
      <name val="HGS行書体"/>
      <family val="4"/>
      <charset val="128"/>
    </font>
    <font>
      <b/>
      <sz val="10"/>
      <color theme="1"/>
      <name val="HGS行書体"/>
      <family val="4"/>
      <charset val="128"/>
    </font>
    <font>
      <b/>
      <u/>
      <sz val="20"/>
      <name val="ＭＳ Ｐ明朝"/>
      <family val="1"/>
      <charset val="128"/>
    </font>
    <font>
      <b/>
      <u/>
      <sz val="20"/>
      <color theme="1"/>
      <name val="ＭＳ Ｐ明朝"/>
      <family val="1"/>
      <charset val="128"/>
    </font>
    <font>
      <b/>
      <sz val="10"/>
      <name val="HG行書体"/>
      <family val="4"/>
      <charset val="128"/>
    </font>
    <font>
      <sz val="11"/>
      <color theme="1"/>
      <name val="HGS行書体"/>
      <family val="4"/>
      <charset val="128"/>
    </font>
    <font>
      <b/>
      <vertAlign val="superscript"/>
      <sz val="14"/>
      <name val="ＭＳ Ｐゴシック"/>
      <family val="3"/>
      <charset val="128"/>
    </font>
    <font>
      <b/>
      <sz val="16"/>
      <color theme="1"/>
      <name val="ＭＳ Ｐゴシック"/>
      <family val="3"/>
      <charset val="128"/>
      <scheme val="minor"/>
    </font>
    <font>
      <b/>
      <vertAlign val="superscript"/>
      <sz val="14"/>
      <color theme="1"/>
      <name val="ＭＳ Ｐゴシック"/>
      <family val="3"/>
      <charset val="128"/>
      <scheme val="minor"/>
    </font>
    <font>
      <sz val="11"/>
      <color rgb="FFFF0000"/>
      <name val="Arial"/>
      <family val="2"/>
    </font>
    <font>
      <b/>
      <sz val="11"/>
      <color indexed="10"/>
      <name val="ＭＳ Ｐ明朝"/>
      <family val="1"/>
      <charset val="128"/>
    </font>
  </fonts>
  <fills count="8">
    <fill>
      <patternFill patternType="none"/>
    </fill>
    <fill>
      <patternFill patternType="gray125"/>
    </fill>
    <fill>
      <patternFill patternType="solid">
        <fgColor indexed="43"/>
        <bgColor indexed="64"/>
      </patternFill>
    </fill>
    <fill>
      <patternFill patternType="solid">
        <fgColor indexed="11"/>
        <bgColor indexed="64"/>
      </patternFill>
    </fill>
    <fill>
      <patternFill patternType="solid">
        <fgColor rgb="FF66FF66"/>
        <bgColor indexed="64"/>
      </patternFill>
    </fill>
    <fill>
      <patternFill patternType="solid">
        <fgColor rgb="FF00B0F0"/>
        <bgColor indexed="64"/>
      </patternFill>
    </fill>
    <fill>
      <patternFill patternType="solid">
        <fgColor rgb="FFFFFF00"/>
        <bgColor indexed="64"/>
      </patternFill>
    </fill>
    <fill>
      <patternFill patternType="solid">
        <fgColor rgb="FF00B05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0" fontId="10" fillId="0" borderId="0"/>
    <xf numFmtId="0" fontId="10" fillId="0" borderId="0"/>
    <xf numFmtId="0" fontId="14" fillId="0" borderId="0"/>
  </cellStyleXfs>
  <cellXfs count="269">
    <xf numFmtId="0" fontId="0" fillId="0" borderId="0" xfId="0">
      <alignment vertical="center"/>
    </xf>
    <xf numFmtId="0" fontId="1" fillId="0" borderId="0" xfId="3">
      <alignment vertical="center"/>
    </xf>
    <xf numFmtId="0" fontId="1" fillId="0" borderId="0" xfId="3" applyBorder="1">
      <alignment vertical="center"/>
    </xf>
    <xf numFmtId="0" fontId="14" fillId="0" borderId="0" xfId="6" applyProtection="1">
      <protection locked="0"/>
    </xf>
    <xf numFmtId="0" fontId="1" fillId="0" borderId="0" xfId="3" applyProtection="1">
      <alignment vertical="center"/>
      <protection locked="0"/>
    </xf>
    <xf numFmtId="0" fontId="13" fillId="0" borderId="0" xfId="4" applyFont="1" applyProtection="1">
      <protection locked="0"/>
    </xf>
    <xf numFmtId="0" fontId="1" fillId="0" borderId="0" xfId="3" applyBorder="1" applyProtection="1">
      <alignment vertical="center"/>
      <protection locked="0"/>
    </xf>
    <xf numFmtId="0" fontId="26" fillId="0" borderId="0" xfId="1" applyFont="1" applyBorder="1">
      <alignment vertical="center"/>
    </xf>
    <xf numFmtId="0" fontId="29" fillId="0" borderId="0" xfId="1" applyFont="1" applyBorder="1">
      <alignment vertical="center"/>
    </xf>
    <xf numFmtId="0" fontId="32" fillId="0" borderId="0" xfId="4" applyFont="1" applyBorder="1" applyAlignment="1" applyProtection="1">
      <alignment horizontal="left"/>
      <protection locked="0"/>
    </xf>
    <xf numFmtId="0" fontId="27" fillId="0" borderId="0" xfId="4" applyFont="1" applyBorder="1" applyProtection="1">
      <protection locked="0"/>
    </xf>
    <xf numFmtId="0" fontId="34" fillId="0" borderId="0" xfId="3" applyFont="1" applyBorder="1">
      <alignment vertical="center"/>
    </xf>
    <xf numFmtId="180" fontId="42" fillId="0" borderId="1" xfId="4" applyNumberFormat="1" applyFont="1" applyBorder="1" applyAlignment="1" applyProtection="1">
      <alignment horizontal="right"/>
    </xf>
    <xf numFmtId="181" fontId="42" fillId="0" borderId="1" xfId="4" applyNumberFormat="1" applyFont="1" applyBorder="1" applyAlignment="1" applyProtection="1">
      <alignment horizontal="right"/>
    </xf>
    <xf numFmtId="2" fontId="42" fillId="0" borderId="26" xfId="4" quotePrefix="1" applyNumberFormat="1" applyFont="1" applyBorder="1" applyAlignment="1" applyProtection="1">
      <alignment horizontal="center"/>
    </xf>
    <xf numFmtId="2" fontId="42" fillId="0" borderId="0" xfId="4" quotePrefix="1" applyNumberFormat="1" applyFont="1" applyBorder="1" applyAlignment="1" applyProtection="1">
      <alignment horizontal="center"/>
    </xf>
    <xf numFmtId="182" fontId="27" fillId="0" borderId="1" xfId="4" applyNumberFormat="1" applyFont="1" applyBorder="1" applyProtection="1"/>
    <xf numFmtId="182" fontId="27" fillId="0" borderId="26" xfId="4" applyNumberFormat="1" applyFont="1" applyBorder="1" applyProtection="1"/>
    <xf numFmtId="179" fontId="41" fillId="0" borderId="1" xfId="4" applyNumberFormat="1" applyFont="1" applyBorder="1" applyAlignment="1" applyProtection="1">
      <alignment horizontal="right"/>
    </xf>
    <xf numFmtId="179" fontId="41" fillId="0" borderId="4" xfId="4" applyNumberFormat="1" applyFont="1" applyBorder="1" applyAlignment="1" applyProtection="1">
      <alignment horizontal="right"/>
    </xf>
    <xf numFmtId="180" fontId="42" fillId="0" borderId="4" xfId="4" applyNumberFormat="1" applyFont="1" applyBorder="1" applyAlignment="1" applyProtection="1">
      <alignment horizontal="right"/>
    </xf>
    <xf numFmtId="181" fontId="42" fillId="0" borderId="4" xfId="4" applyNumberFormat="1" applyFont="1" applyBorder="1" applyAlignment="1" applyProtection="1">
      <alignment horizontal="right"/>
    </xf>
    <xf numFmtId="2" fontId="42" fillId="0" borderId="28" xfId="4" quotePrefix="1" applyNumberFormat="1" applyFont="1" applyBorder="1" applyAlignment="1" applyProtection="1">
      <alignment horizontal="center"/>
    </xf>
    <xf numFmtId="182" fontId="27" fillId="0" borderId="4" xfId="4" applyNumberFormat="1" applyFont="1" applyBorder="1" applyProtection="1"/>
    <xf numFmtId="182" fontId="27" fillId="0" borderId="28" xfId="4" applyNumberFormat="1" applyFont="1" applyBorder="1" applyProtection="1"/>
    <xf numFmtId="0" fontId="45" fillId="0" borderId="0" xfId="3" applyFont="1" applyBorder="1">
      <alignment vertical="center"/>
    </xf>
    <xf numFmtId="0" fontId="44" fillId="0" borderId="0" xfId="3" applyFont="1" applyBorder="1">
      <alignment vertical="center"/>
    </xf>
    <xf numFmtId="0" fontId="34" fillId="0" borderId="0" xfId="3" applyFont="1">
      <alignment vertical="center"/>
    </xf>
    <xf numFmtId="0" fontId="35" fillId="0" borderId="0" xfId="3" applyFont="1" applyBorder="1">
      <alignment vertical="center"/>
    </xf>
    <xf numFmtId="0" fontId="32" fillId="0" borderId="0" xfId="5" quotePrefix="1" applyFont="1" applyBorder="1" applyAlignment="1">
      <alignment horizontal="left"/>
    </xf>
    <xf numFmtId="0" fontId="48" fillId="0" borderId="0" xfId="4" applyFont="1" applyBorder="1" applyProtection="1">
      <protection locked="0"/>
    </xf>
    <xf numFmtId="0" fontId="32" fillId="0" borderId="0" xfId="4" applyFont="1" applyBorder="1" applyProtection="1">
      <protection locked="0"/>
    </xf>
    <xf numFmtId="0" fontId="45" fillId="0" borderId="0" xfId="4" applyFont="1" applyBorder="1" applyAlignment="1" applyProtection="1">
      <alignment horizontal="left"/>
      <protection locked="0"/>
    </xf>
    <xf numFmtId="0" fontId="49" fillId="0" borderId="0" xfId="4" applyFont="1" applyBorder="1" applyAlignment="1" applyProtection="1">
      <alignment horizontal="center"/>
      <protection locked="0"/>
    </xf>
    <xf numFmtId="0" fontId="45" fillId="0" borderId="0" xfId="4" applyFont="1" applyFill="1" applyBorder="1" applyProtection="1">
      <protection locked="0"/>
    </xf>
    <xf numFmtId="0" fontId="49" fillId="0" borderId="0" xfId="4" applyFont="1" applyBorder="1" applyAlignment="1" applyProtection="1">
      <alignment horizontal="left"/>
      <protection locked="0"/>
    </xf>
    <xf numFmtId="0" fontId="48" fillId="0" borderId="0" xfId="4" applyFont="1" applyBorder="1" applyAlignment="1" applyProtection="1">
      <alignment horizontal="left"/>
      <protection locked="0"/>
    </xf>
    <xf numFmtId="0" fontId="35" fillId="0" borderId="0" xfId="3" applyFont="1" applyBorder="1" applyAlignment="1">
      <alignment horizontal="right" vertical="center"/>
    </xf>
    <xf numFmtId="0" fontId="34" fillId="0" borderId="0" xfId="3" applyFont="1" applyBorder="1" applyAlignment="1">
      <alignment horizontal="right" vertical="center"/>
    </xf>
    <xf numFmtId="0" fontId="51" fillId="0" borderId="0" xfId="5" applyFont="1" applyFill="1" applyBorder="1" applyAlignment="1">
      <alignment horizontal="left"/>
    </xf>
    <xf numFmtId="0" fontId="45" fillId="0" borderId="0" xfId="3" applyFont="1" applyFill="1" applyBorder="1">
      <alignment vertical="center"/>
    </xf>
    <xf numFmtId="0" fontId="45" fillId="0" borderId="39" xfId="3" applyFont="1" applyBorder="1">
      <alignment vertical="center"/>
    </xf>
    <xf numFmtId="0" fontId="45" fillId="0" borderId="40" xfId="3" applyFont="1" applyBorder="1">
      <alignment vertical="center"/>
    </xf>
    <xf numFmtId="0" fontId="34" fillId="0" borderId="40" xfId="3" applyFont="1" applyBorder="1">
      <alignment vertical="center"/>
    </xf>
    <xf numFmtId="0" fontId="34" fillId="0" borderId="41" xfId="3" applyFont="1" applyBorder="1">
      <alignment vertical="center"/>
    </xf>
    <xf numFmtId="0" fontId="45" fillId="0" borderId="42" xfId="3" applyFont="1" applyBorder="1">
      <alignment vertical="center"/>
    </xf>
    <xf numFmtId="0" fontId="34" fillId="0" borderId="43" xfId="3" applyFont="1" applyBorder="1">
      <alignment vertical="center"/>
    </xf>
    <xf numFmtId="0" fontId="45" fillId="0" borderId="44" xfId="3" applyFont="1" applyBorder="1">
      <alignment vertical="center"/>
    </xf>
    <xf numFmtId="0" fontId="45" fillId="0" borderId="45" xfId="3" applyFont="1" applyBorder="1">
      <alignment vertical="center"/>
    </xf>
    <xf numFmtId="0" fontId="34" fillId="0" borderId="45" xfId="3" applyFont="1" applyBorder="1">
      <alignment vertical="center"/>
    </xf>
    <xf numFmtId="0" fontId="34" fillId="0" borderId="46" xfId="3" applyFont="1" applyBorder="1">
      <alignment vertical="center"/>
    </xf>
    <xf numFmtId="0" fontId="1" fillId="6" borderId="1" xfId="3" applyFill="1" applyBorder="1">
      <alignment vertical="center"/>
    </xf>
    <xf numFmtId="0" fontId="53" fillId="0" borderId="0" xfId="3" applyFont="1" applyBorder="1" applyAlignment="1">
      <alignment vertical="top"/>
    </xf>
    <xf numFmtId="0" fontId="35" fillId="0" borderId="0" xfId="3" applyFont="1">
      <alignment vertical="center"/>
    </xf>
    <xf numFmtId="0" fontId="48" fillId="0" borderId="0" xfId="3" applyFont="1" applyBorder="1" applyAlignment="1">
      <alignment vertical="top"/>
    </xf>
    <xf numFmtId="176" fontId="24" fillId="0" borderId="0" xfId="3" applyNumberFormat="1" applyFont="1" applyFill="1" applyBorder="1" applyAlignment="1">
      <alignment horizontal="center" vertical="center"/>
    </xf>
    <xf numFmtId="0" fontId="28" fillId="0" borderId="0" xfId="4" applyFont="1" applyFill="1" applyBorder="1" applyAlignment="1" applyProtection="1">
      <alignment horizontal="left"/>
      <protection locked="0"/>
    </xf>
    <xf numFmtId="0" fontId="54" fillId="0" borderId="0" xfId="3" quotePrefix="1" applyFont="1" applyBorder="1">
      <alignment vertical="center"/>
    </xf>
    <xf numFmtId="0" fontId="55" fillId="0" borderId="0" xfId="3" applyFont="1" applyBorder="1">
      <alignment vertical="center"/>
    </xf>
    <xf numFmtId="0" fontId="54" fillId="0" borderId="0" xfId="3" applyFont="1" applyBorder="1">
      <alignment vertical="center"/>
    </xf>
    <xf numFmtId="0" fontId="32" fillId="0" borderId="2" xfId="1" applyFont="1" applyBorder="1" applyAlignment="1">
      <alignment horizontal="center" shrinkToFit="1"/>
    </xf>
    <xf numFmtId="176" fontId="32" fillId="0" borderId="2" xfId="1" applyNumberFormat="1" applyFont="1" applyBorder="1" applyAlignment="1">
      <alignment horizontal="center" shrinkToFit="1"/>
    </xf>
    <xf numFmtId="0" fontId="36" fillId="0" borderId="3" xfId="1" applyFont="1" applyBorder="1" applyAlignment="1">
      <alignment horizontal="center" vertical="top" shrinkToFit="1"/>
    </xf>
    <xf numFmtId="176" fontId="36" fillId="0" borderId="3" xfId="1" applyNumberFormat="1" applyFont="1" applyBorder="1" applyAlignment="1">
      <alignment horizontal="center" vertical="top" shrinkToFit="1"/>
    </xf>
    <xf numFmtId="0" fontId="32" fillId="0" borderId="1" xfId="1" applyFont="1" applyBorder="1" applyAlignment="1">
      <alignment vertical="center" shrinkToFit="1"/>
    </xf>
    <xf numFmtId="176" fontId="32" fillId="0" borderId="1" xfId="1" applyNumberFormat="1" applyFont="1" applyBorder="1" applyAlignment="1">
      <alignment horizontal="center" vertical="center"/>
    </xf>
    <xf numFmtId="176" fontId="45" fillId="0" borderId="1" xfId="1" applyNumberFormat="1" applyFont="1" applyBorder="1" applyAlignment="1">
      <alignment horizontal="center" vertical="center"/>
    </xf>
    <xf numFmtId="0" fontId="35" fillId="0" borderId="0" xfId="3" quotePrefix="1" applyFont="1" applyBorder="1">
      <alignment vertical="center"/>
    </xf>
    <xf numFmtId="0" fontId="32" fillId="0" borderId="0" xfId="1" applyFont="1" applyBorder="1" applyAlignment="1">
      <alignment vertical="center" shrinkToFit="1"/>
    </xf>
    <xf numFmtId="176" fontId="32" fillId="0" borderId="0" xfId="1" applyNumberFormat="1" applyFont="1" applyBorder="1" applyAlignment="1">
      <alignment horizontal="center" vertical="center"/>
    </xf>
    <xf numFmtId="176" fontId="45" fillId="0" borderId="0" xfId="1" applyNumberFormat="1" applyFont="1" applyBorder="1" applyAlignment="1">
      <alignment horizontal="center" vertical="center"/>
    </xf>
    <xf numFmtId="0" fontId="6" fillId="0" borderId="0" xfId="1" applyFont="1" applyBorder="1" applyAlignment="1">
      <alignment horizontal="center" vertical="center"/>
    </xf>
    <xf numFmtId="177" fontId="25" fillId="0" borderId="0" xfId="1" applyNumberFormat="1" applyFont="1" applyBorder="1" applyAlignment="1">
      <alignment horizontal="center" vertical="center"/>
    </xf>
    <xf numFmtId="0" fontId="36" fillId="0" borderId="49" xfId="1" applyFont="1" applyBorder="1" applyAlignment="1">
      <alignment horizontal="center" vertical="center" shrinkToFit="1"/>
    </xf>
    <xf numFmtId="188" fontId="45" fillId="0" borderId="1" xfId="1" applyNumberFormat="1" applyFont="1" applyBorder="1" applyAlignment="1">
      <alignment horizontal="center" vertical="center" shrinkToFit="1"/>
    </xf>
    <xf numFmtId="177" fontId="32" fillId="0" borderId="1" xfId="1" applyNumberFormat="1" applyFont="1" applyBorder="1" applyAlignment="1">
      <alignment vertical="center" shrinkToFit="1"/>
    </xf>
    <xf numFmtId="0" fontId="44" fillId="0" borderId="0" xfId="3" applyFont="1" applyFill="1" applyBorder="1">
      <alignment vertical="center"/>
    </xf>
    <xf numFmtId="184" fontId="35" fillId="0" borderId="0" xfId="3" applyNumberFormat="1" applyFont="1" applyFill="1" applyBorder="1" applyAlignment="1">
      <alignment vertical="center"/>
    </xf>
    <xf numFmtId="0" fontId="29" fillId="0" borderId="0" xfId="3" applyFont="1" applyBorder="1">
      <alignment vertical="center"/>
    </xf>
    <xf numFmtId="0" fontId="26" fillId="0" borderId="0" xfId="3" applyFont="1" applyBorder="1" applyAlignment="1">
      <alignment vertical="center"/>
    </xf>
    <xf numFmtId="0" fontId="29" fillId="0" borderId="0" xfId="3" applyFont="1" applyBorder="1" applyAlignment="1">
      <alignment vertical="center"/>
    </xf>
    <xf numFmtId="0" fontId="26" fillId="0" borderId="0" xfId="5" applyFont="1" applyFill="1" applyBorder="1" applyAlignment="1">
      <alignment horizontal="left"/>
    </xf>
    <xf numFmtId="0" fontId="35" fillId="0" borderId="0" xfId="3" applyFont="1" applyFill="1" applyBorder="1">
      <alignment vertical="center"/>
    </xf>
    <xf numFmtId="0" fontId="44" fillId="0" borderId="47" xfId="3" applyFont="1" applyBorder="1">
      <alignment vertical="center"/>
    </xf>
    <xf numFmtId="0" fontId="29" fillId="0" borderId="0" xfId="1" applyFont="1" applyBorder="1" applyAlignment="1">
      <alignment vertical="top"/>
    </xf>
    <xf numFmtId="0" fontId="32" fillId="0" borderId="2" xfId="1" applyFont="1" applyBorder="1" applyAlignment="1">
      <alignment horizontal="center" vertical="center" shrinkToFit="1"/>
    </xf>
    <xf numFmtId="0" fontId="34" fillId="0" borderId="0" xfId="3" applyFont="1" applyBorder="1" applyAlignment="1">
      <alignment vertical="center"/>
    </xf>
    <xf numFmtId="0" fontId="44" fillId="0" borderId="0" xfId="3" applyFont="1" applyBorder="1" applyAlignment="1">
      <alignment vertical="center" shrinkToFit="1"/>
    </xf>
    <xf numFmtId="0" fontId="34" fillId="0" borderId="0" xfId="3" applyFont="1" applyBorder="1" applyAlignment="1">
      <alignment vertical="center" shrinkToFit="1"/>
    </xf>
    <xf numFmtId="0" fontId="51" fillId="0" borderId="0" xfId="3" applyFont="1" applyBorder="1" applyAlignment="1">
      <alignment vertical="center"/>
    </xf>
    <xf numFmtId="0" fontId="51" fillId="0" borderId="0" xfId="5" applyFont="1" applyFill="1" applyBorder="1" applyAlignment="1">
      <alignment horizontal="left" vertical="center"/>
    </xf>
    <xf numFmtId="0" fontId="32" fillId="0" borderId="39" xfId="5" quotePrefix="1" applyFont="1" applyFill="1" applyBorder="1" applyAlignment="1">
      <alignment horizontal="left" vertical="center" shrinkToFit="1"/>
    </xf>
    <xf numFmtId="0" fontId="48" fillId="0" borderId="53" xfId="5" applyFont="1" applyFill="1" applyBorder="1" applyAlignment="1">
      <alignment horizontal="left" vertical="center" shrinkToFit="1"/>
    </xf>
    <xf numFmtId="0" fontId="32" fillId="0" borderId="56" xfId="5" quotePrefix="1" applyFont="1" applyFill="1" applyBorder="1" applyAlignment="1">
      <alignment horizontal="left" vertical="center" shrinkToFit="1"/>
    </xf>
    <xf numFmtId="0" fontId="32" fillId="0" borderId="56" xfId="5" applyFont="1" applyFill="1" applyBorder="1" applyAlignment="1">
      <alignment vertical="center" shrinkToFit="1"/>
    </xf>
    <xf numFmtId="0" fontId="48" fillId="0" borderId="53" xfId="5" applyFont="1" applyFill="1" applyBorder="1" applyAlignment="1">
      <alignment vertical="center" shrinkToFit="1"/>
    </xf>
    <xf numFmtId="0" fontId="35" fillId="0" borderId="56" xfId="3" applyFont="1" applyBorder="1" applyAlignment="1">
      <alignment vertical="center" shrinkToFit="1"/>
    </xf>
    <xf numFmtId="0" fontId="35" fillId="0" borderId="42" xfId="3" applyFont="1" applyFill="1" applyBorder="1" applyAlignment="1">
      <alignment vertical="center"/>
    </xf>
    <xf numFmtId="0" fontId="48" fillId="0" borderId="53" xfId="5" applyFont="1" applyFill="1" applyBorder="1" applyAlignment="1">
      <alignment horizontal="left" vertical="center"/>
    </xf>
    <xf numFmtId="0" fontId="32" fillId="0" borderId="56" xfId="5" applyFont="1" applyFill="1" applyBorder="1" applyAlignment="1">
      <alignment horizontal="left" vertical="center"/>
    </xf>
    <xf numFmtId="0" fontId="48" fillId="0" borderId="44" xfId="5" applyFont="1" applyFill="1" applyBorder="1" applyAlignment="1">
      <alignment horizontal="left" vertical="center"/>
    </xf>
    <xf numFmtId="0" fontId="48" fillId="0" borderId="0" xfId="5" applyFont="1" applyFill="1" applyBorder="1" applyAlignment="1">
      <alignment horizontal="left" vertical="center"/>
    </xf>
    <xf numFmtId="0" fontId="32" fillId="0" borderId="1" xfId="1" applyFont="1" applyBorder="1" applyAlignment="1">
      <alignment horizontal="center" vertical="center" shrinkToFit="1"/>
    </xf>
    <xf numFmtId="0" fontId="64" fillId="0" borderId="0" xfId="3" applyFont="1" applyBorder="1">
      <alignment vertical="center"/>
    </xf>
    <xf numFmtId="0" fontId="32" fillId="0" borderId="0" xfId="1" applyFont="1" applyBorder="1" applyAlignment="1"/>
    <xf numFmtId="0" fontId="32" fillId="0" borderId="0" xfId="1" applyFont="1" applyFill="1" applyBorder="1" applyAlignment="1"/>
    <xf numFmtId="3" fontId="69" fillId="2" borderId="12" xfId="4" applyNumberFormat="1" applyFont="1" applyFill="1" applyBorder="1" applyAlignment="1" applyProtection="1">
      <alignment horizontal="center"/>
      <protection locked="0"/>
    </xf>
    <xf numFmtId="3" fontId="69" fillId="2" borderId="14" xfId="4" applyNumberFormat="1" applyFont="1" applyFill="1" applyBorder="1" applyAlignment="1" applyProtection="1">
      <alignment horizontal="center"/>
      <protection locked="0"/>
    </xf>
    <xf numFmtId="178" fontId="69" fillId="3" borderId="14" xfId="4" applyNumberFormat="1" applyFont="1" applyFill="1" applyBorder="1" applyAlignment="1" applyProtection="1">
      <alignment horizontal="center"/>
      <protection locked="0"/>
    </xf>
    <xf numFmtId="0" fontId="36" fillId="4" borderId="20" xfId="4" applyFont="1" applyFill="1" applyBorder="1" applyAlignment="1" applyProtection="1">
      <alignment horizontal="center"/>
    </xf>
    <xf numFmtId="0" fontId="36" fillId="4" borderId="21" xfId="4" applyFont="1" applyFill="1" applyBorder="1" applyAlignment="1" applyProtection="1">
      <alignment horizontal="center"/>
    </xf>
    <xf numFmtId="0" fontId="36" fillId="4" borderId="21" xfId="4" applyFont="1" applyFill="1" applyBorder="1" applyAlignment="1" applyProtection="1">
      <alignment horizontal="center" shrinkToFit="1"/>
    </xf>
    <xf numFmtId="0" fontId="36" fillId="4" borderId="22" xfId="4" applyFont="1" applyFill="1" applyBorder="1" applyAlignment="1" applyProtection="1">
      <alignment horizontal="center"/>
    </xf>
    <xf numFmtId="0" fontId="36" fillId="0" borderId="0" xfId="4" applyFont="1" applyFill="1" applyBorder="1" applyAlignment="1" applyProtection="1">
      <alignment horizontal="center"/>
    </xf>
    <xf numFmtId="0" fontId="32" fillId="0" borderId="0" xfId="4" applyFont="1" applyFill="1" applyBorder="1" applyProtection="1"/>
    <xf numFmtId="0" fontId="40" fillId="4" borderId="24" xfId="4" applyFont="1" applyFill="1" applyBorder="1" applyAlignment="1" applyProtection="1">
      <alignment horizontal="center" vertical="center" wrapText="1"/>
    </xf>
    <xf numFmtId="0" fontId="40" fillId="4" borderId="3" xfId="4" applyFont="1" applyFill="1" applyBorder="1" applyAlignment="1" applyProtection="1">
      <alignment horizontal="center" vertical="center" wrapText="1"/>
    </xf>
    <xf numFmtId="0" fontId="40" fillId="4" borderId="25" xfId="4" applyFont="1" applyFill="1" applyBorder="1" applyAlignment="1" applyProtection="1">
      <alignment horizontal="center" vertical="center" wrapText="1"/>
    </xf>
    <xf numFmtId="0" fontId="40" fillId="0" borderId="0" xfId="4" applyFont="1" applyFill="1" applyBorder="1" applyAlignment="1" applyProtection="1">
      <alignment horizontal="center" vertical="center" wrapText="1"/>
    </xf>
    <xf numFmtId="0" fontId="32" fillId="4" borderId="13" xfId="4" applyFont="1" applyFill="1" applyBorder="1" applyAlignment="1" applyProtection="1">
      <alignment horizontal="center" vertical="center"/>
    </xf>
    <xf numFmtId="0" fontId="32" fillId="4" borderId="1" xfId="4" quotePrefix="1" applyFont="1" applyFill="1" applyBorder="1" applyAlignment="1" applyProtection="1">
      <alignment horizontal="center" vertical="center"/>
    </xf>
    <xf numFmtId="0" fontId="32" fillId="4" borderId="26" xfId="4" applyFont="1" applyFill="1" applyBorder="1" applyAlignment="1" applyProtection="1">
      <alignment horizontal="center" vertical="center"/>
    </xf>
    <xf numFmtId="0" fontId="32" fillId="4" borderId="13" xfId="4" applyFont="1" applyFill="1" applyBorder="1" applyAlignment="1" applyProtection="1">
      <alignment horizontal="center"/>
    </xf>
    <xf numFmtId="179" fontId="41" fillId="5" borderId="1" xfId="4" applyNumberFormat="1" applyFont="1" applyFill="1" applyBorder="1" applyAlignment="1" applyProtection="1">
      <alignment horizontal="right"/>
    </xf>
    <xf numFmtId="2" fontId="27" fillId="0" borderId="0" xfId="4" applyNumberFormat="1" applyFont="1" applyBorder="1" applyProtection="1"/>
    <xf numFmtId="0" fontId="27" fillId="0" borderId="0" xfId="4" applyFont="1" applyBorder="1" applyProtection="1"/>
    <xf numFmtId="0" fontId="32" fillId="4" borderId="27" xfId="4" applyFont="1" applyFill="1" applyBorder="1" applyAlignment="1" applyProtection="1">
      <alignment horizontal="center"/>
    </xf>
    <xf numFmtId="180" fontId="27" fillId="0" borderId="31" xfId="4" applyNumberFormat="1" applyFont="1" applyBorder="1" applyAlignment="1" applyProtection="1">
      <alignment horizontal="left"/>
    </xf>
    <xf numFmtId="180" fontId="42" fillId="0" borderId="32" xfId="4" applyNumberFormat="1" applyFont="1" applyBorder="1" applyAlignment="1" applyProtection="1">
      <alignment horizontal="right"/>
    </xf>
    <xf numFmtId="181" fontId="42" fillId="0" borderId="32" xfId="4" applyNumberFormat="1" applyFont="1" applyBorder="1" applyAlignment="1" applyProtection="1">
      <alignment horizontal="right"/>
    </xf>
    <xf numFmtId="2" fontId="42" fillId="0" borderId="33" xfId="4" quotePrefix="1" applyNumberFormat="1" applyFont="1" applyBorder="1" applyAlignment="1" applyProtection="1">
      <alignment horizontal="center"/>
    </xf>
    <xf numFmtId="180" fontId="27" fillId="0" borderId="36" xfId="4" applyNumberFormat="1" applyFont="1" applyBorder="1" applyAlignment="1" applyProtection="1">
      <alignment horizontal="left"/>
    </xf>
    <xf numFmtId="180" fontId="42" fillId="0" borderId="37" xfId="4" applyNumberFormat="1" applyFont="1" applyBorder="1" applyAlignment="1" applyProtection="1">
      <alignment horizontal="right"/>
    </xf>
    <xf numFmtId="181" fontId="42" fillId="0" borderId="37" xfId="4" applyNumberFormat="1" applyFont="1" applyBorder="1" applyAlignment="1" applyProtection="1">
      <alignment horizontal="right"/>
    </xf>
    <xf numFmtId="2" fontId="42" fillId="0" borderId="38" xfId="4" quotePrefix="1" applyNumberFormat="1" applyFont="1" applyBorder="1" applyAlignment="1" applyProtection="1">
      <alignment horizontal="center"/>
    </xf>
    <xf numFmtId="0" fontId="1" fillId="0" borderId="0" xfId="3" applyProtection="1">
      <alignment vertical="center"/>
    </xf>
    <xf numFmtId="0" fontId="13" fillId="0" borderId="0" xfId="4" applyFont="1" applyBorder="1" applyProtection="1"/>
    <xf numFmtId="0" fontId="28" fillId="0" borderId="0" xfId="4" applyFont="1" applyBorder="1" applyProtection="1"/>
    <xf numFmtId="0" fontId="1" fillId="0" borderId="0" xfId="3" applyBorder="1" applyProtection="1">
      <alignment vertical="center"/>
    </xf>
    <xf numFmtId="0" fontId="15" fillId="0" borderId="0" xfId="4" applyFont="1" applyBorder="1" applyProtection="1"/>
    <xf numFmtId="0" fontId="13" fillId="0" borderId="0" xfId="4" applyFont="1" applyProtection="1"/>
    <xf numFmtId="0" fontId="1" fillId="0" borderId="0" xfId="3" applyAlignment="1" applyProtection="1"/>
    <xf numFmtId="0" fontId="32" fillId="0" borderId="0" xfId="4" applyFont="1" applyBorder="1" applyAlignment="1" applyProtection="1"/>
    <xf numFmtId="0" fontId="27" fillId="0" borderId="0" xfId="4" applyFont="1" applyBorder="1" applyAlignment="1" applyProtection="1"/>
    <xf numFmtId="0" fontId="13" fillId="0" borderId="0" xfId="4" applyFont="1" applyBorder="1" applyAlignment="1" applyProtection="1"/>
    <xf numFmtId="0" fontId="27" fillId="0" borderId="0" xfId="4" applyFont="1" applyBorder="1" applyAlignment="1" applyProtection="1">
      <alignment vertical="top"/>
    </xf>
    <xf numFmtId="0" fontId="27" fillId="0" borderId="0" xfId="4" applyFont="1" applyBorder="1" applyAlignment="1" applyProtection="1">
      <alignment horizontal="left" vertical="top"/>
    </xf>
    <xf numFmtId="0" fontId="32" fillId="0" borderId="0" xfId="4" applyFont="1" applyBorder="1" applyAlignment="1" applyProtection="1">
      <alignment horizontal="left"/>
    </xf>
    <xf numFmtId="0" fontId="34" fillId="0" borderId="0" xfId="3" applyFont="1" applyBorder="1" applyAlignment="1" applyProtection="1"/>
    <xf numFmtId="0" fontId="68" fillId="0" borderId="0" xfId="4" applyFont="1" applyBorder="1" applyAlignment="1" applyProtection="1"/>
    <xf numFmtId="0" fontId="1" fillId="0" borderId="0" xfId="3" applyBorder="1" applyAlignment="1" applyProtection="1"/>
    <xf numFmtId="0" fontId="32" fillId="0" borderId="0" xfId="4" applyFont="1" applyBorder="1" applyAlignment="1" applyProtection="1">
      <alignment horizontal="right"/>
    </xf>
    <xf numFmtId="0" fontId="27" fillId="0" borderId="0" xfId="4" applyFont="1" applyBorder="1" applyAlignment="1" applyProtection="1">
      <alignment horizontal="left"/>
    </xf>
    <xf numFmtId="0" fontId="34" fillId="0" borderId="0" xfId="3" applyFont="1" applyBorder="1" applyProtection="1">
      <alignment vertical="center"/>
    </xf>
    <xf numFmtId="0" fontId="13" fillId="0" borderId="0" xfId="4" quotePrefix="1" applyFont="1" applyBorder="1" applyAlignment="1" applyProtection="1">
      <alignment horizontal="left"/>
    </xf>
    <xf numFmtId="1" fontId="13" fillId="0" borderId="0" xfId="4" applyNumberFormat="1" applyFont="1" applyBorder="1" applyProtection="1"/>
    <xf numFmtId="0" fontId="45" fillId="0" borderId="0" xfId="4" applyFont="1" applyFill="1" applyBorder="1" applyAlignment="1" applyProtection="1">
      <alignment horizontal="left"/>
    </xf>
    <xf numFmtId="179" fontId="41" fillId="0" borderId="0" xfId="4" applyNumberFormat="1" applyFont="1" applyBorder="1" applyAlignment="1" applyProtection="1">
      <alignment horizontal="right"/>
    </xf>
    <xf numFmtId="180" fontId="42" fillId="0" borderId="0" xfId="4" applyNumberFormat="1" applyFont="1" applyBorder="1" applyAlignment="1" applyProtection="1">
      <alignment horizontal="right"/>
    </xf>
    <xf numFmtId="181" fontId="42" fillId="0" borderId="0" xfId="4" applyNumberFormat="1" applyFont="1" applyBorder="1" applyAlignment="1" applyProtection="1">
      <alignment horizontal="right"/>
    </xf>
    <xf numFmtId="0" fontId="45" fillId="0" borderId="0" xfId="3" applyFont="1" applyBorder="1" applyProtection="1">
      <alignment vertical="center"/>
    </xf>
    <xf numFmtId="0" fontId="13" fillId="0" borderId="0" xfId="4" applyFont="1" applyFill="1" applyBorder="1" applyAlignment="1" applyProtection="1">
      <alignment horizontal="center"/>
    </xf>
    <xf numFmtId="179" fontId="16" fillId="0" borderId="0" xfId="4" applyNumberFormat="1" applyFont="1" applyBorder="1" applyAlignment="1" applyProtection="1">
      <alignment horizontal="right"/>
    </xf>
    <xf numFmtId="180" fontId="17" fillId="0" borderId="0" xfId="4" applyNumberFormat="1" applyFont="1" applyBorder="1" applyAlignment="1" applyProtection="1">
      <alignment horizontal="right"/>
    </xf>
    <xf numFmtId="181" fontId="17" fillId="0" borderId="0" xfId="4" applyNumberFormat="1" applyFont="1" applyBorder="1" applyAlignment="1" applyProtection="1">
      <alignment horizontal="right"/>
    </xf>
    <xf numFmtId="2" fontId="17" fillId="0" borderId="0" xfId="4" quotePrefix="1" applyNumberFormat="1" applyFont="1" applyBorder="1" applyAlignment="1" applyProtection="1">
      <alignment horizontal="center"/>
    </xf>
    <xf numFmtId="0" fontId="2" fillId="0" borderId="0" xfId="1" applyAlignment="1" applyProtection="1">
      <alignment vertical="top"/>
    </xf>
    <xf numFmtId="0" fontId="18" fillId="0" borderId="0" xfId="4" applyFont="1" applyBorder="1" applyAlignment="1" applyProtection="1">
      <alignment vertical="top"/>
    </xf>
    <xf numFmtId="0" fontId="26" fillId="0" borderId="0" xfId="4" applyFont="1" applyFill="1" applyBorder="1" applyAlignment="1" applyProtection="1">
      <alignment horizontal="left"/>
    </xf>
    <xf numFmtId="0" fontId="8" fillId="0" borderId="0" xfId="1" applyFont="1" applyBorder="1" applyAlignment="1" applyProtection="1">
      <alignment vertical="top"/>
    </xf>
    <xf numFmtId="180" fontId="19" fillId="0" borderId="0" xfId="4" applyNumberFormat="1" applyFont="1" applyBorder="1" applyAlignment="1" applyProtection="1">
      <alignment horizontal="right"/>
    </xf>
    <xf numFmtId="0" fontId="7" fillId="0" borderId="0" xfId="2" applyFont="1" applyBorder="1" applyAlignment="1" applyProtection="1">
      <alignment horizontal="right" vertical="center"/>
    </xf>
    <xf numFmtId="0" fontId="7" fillId="0" borderId="0" xfId="2" applyFont="1" applyBorder="1" applyAlignment="1" applyProtection="1">
      <alignment horizontal="right"/>
    </xf>
    <xf numFmtId="0" fontId="4" fillId="0" borderId="0" xfId="2" applyFont="1" applyBorder="1" applyAlignment="1" applyProtection="1">
      <alignment vertical="center"/>
    </xf>
    <xf numFmtId="0" fontId="1" fillId="0" borderId="0" xfId="3" applyBorder="1" applyAlignment="1" applyProtection="1">
      <alignment vertical="center"/>
    </xf>
    <xf numFmtId="0" fontId="44" fillId="0" borderId="0" xfId="3" applyFont="1" applyBorder="1" applyProtection="1">
      <alignment vertical="center"/>
    </xf>
    <xf numFmtId="0" fontId="22" fillId="0" borderId="0" xfId="3" applyFont="1" applyBorder="1" applyProtection="1">
      <alignment vertical="center"/>
    </xf>
    <xf numFmtId="0" fontId="21" fillId="0" borderId="0" xfId="3" applyFont="1" applyBorder="1" applyProtection="1">
      <alignment vertical="center"/>
    </xf>
    <xf numFmtId="0" fontId="4" fillId="0" borderId="0" xfId="2" applyFont="1" applyBorder="1" applyAlignment="1" applyProtection="1">
      <alignment horizontal="center" vertical="center"/>
    </xf>
    <xf numFmtId="0" fontId="2" fillId="0" borderId="0" xfId="2" applyBorder="1" applyAlignment="1" applyProtection="1">
      <alignment vertical="center"/>
    </xf>
    <xf numFmtId="0" fontId="34" fillId="0" borderId="0" xfId="3" applyFont="1" applyProtection="1">
      <alignment vertical="center"/>
    </xf>
    <xf numFmtId="0" fontId="26" fillId="0" borderId="0" xfId="1" applyFont="1" applyBorder="1" applyAlignment="1" applyProtection="1">
      <alignment vertical="top"/>
    </xf>
    <xf numFmtId="0" fontId="47" fillId="0" borderId="0" xfId="3" applyFont="1" applyBorder="1" applyProtection="1">
      <alignment vertical="center"/>
    </xf>
    <xf numFmtId="0" fontId="31" fillId="0" borderId="0" xfId="3" applyFont="1" applyBorder="1" applyProtection="1">
      <alignment vertical="center"/>
    </xf>
    <xf numFmtId="0" fontId="26" fillId="0" borderId="0" xfId="3" applyFont="1" applyBorder="1" applyProtection="1">
      <alignment vertical="center"/>
    </xf>
    <xf numFmtId="182" fontId="27" fillId="0" borderId="61" xfId="4" applyNumberFormat="1" applyFont="1" applyBorder="1" applyProtection="1"/>
    <xf numFmtId="182" fontId="27" fillId="0" borderId="62" xfId="4" applyNumberFormat="1" applyFont="1" applyBorder="1" applyProtection="1"/>
    <xf numFmtId="0" fontId="32" fillId="0" borderId="15" xfId="4" applyFont="1" applyBorder="1" applyAlignment="1" applyProtection="1"/>
    <xf numFmtId="0" fontId="35" fillId="0" borderId="2" xfId="3" applyFont="1" applyBorder="1" applyAlignment="1" applyProtection="1"/>
    <xf numFmtId="3" fontId="69" fillId="2" borderId="16" xfId="4" applyNumberFormat="1" applyFont="1" applyFill="1" applyBorder="1" applyAlignment="1" applyProtection="1">
      <alignment horizontal="center" vertical="center"/>
      <protection locked="0"/>
    </xf>
    <xf numFmtId="0" fontId="32" fillId="0" borderId="19" xfId="1" applyFont="1" applyBorder="1" applyAlignment="1" applyProtection="1">
      <alignment horizontal="center" vertical="center"/>
      <protection locked="0"/>
    </xf>
    <xf numFmtId="0" fontId="6" fillId="0" borderId="17" xfId="4" applyFont="1" applyBorder="1" applyAlignment="1" applyProtection="1">
      <alignment shrinkToFit="1"/>
    </xf>
    <xf numFmtId="0" fontId="6" fillId="0" borderId="18" xfId="1" applyFont="1" applyBorder="1" applyAlignment="1" applyProtection="1">
      <alignment shrinkToFit="1"/>
    </xf>
    <xf numFmtId="0" fontId="12" fillId="0" borderId="0" xfId="4" applyFont="1" applyBorder="1" applyAlignment="1" applyProtection="1">
      <alignment horizontal="right" vertical="top"/>
    </xf>
    <xf numFmtId="0" fontId="2" fillId="0" borderId="0" xfId="1" applyAlignment="1" applyProtection="1">
      <alignment vertical="top"/>
    </xf>
    <xf numFmtId="0" fontId="32" fillId="0" borderId="10" xfId="4" applyFont="1" applyBorder="1" applyAlignment="1" applyProtection="1"/>
    <xf numFmtId="0" fontId="35" fillId="0" borderId="11" xfId="3" applyFont="1" applyBorder="1" applyAlignment="1" applyProtection="1"/>
    <xf numFmtId="0" fontId="36" fillId="0" borderId="13" xfId="4" applyFont="1" applyBorder="1" applyAlignment="1" applyProtection="1">
      <alignment shrinkToFit="1"/>
    </xf>
    <xf numFmtId="0" fontId="37" fillId="0" borderId="1" xfId="3" applyFont="1" applyBorder="1" applyAlignment="1" applyProtection="1">
      <alignment shrinkToFit="1"/>
    </xf>
    <xf numFmtId="0" fontId="32" fillId="0" borderId="13" xfId="4" applyFont="1" applyBorder="1" applyAlignment="1" applyProtection="1"/>
    <xf numFmtId="0" fontId="35" fillId="0" borderId="1" xfId="3" applyFont="1" applyBorder="1" applyAlignment="1" applyProtection="1"/>
    <xf numFmtId="0" fontId="44" fillId="0" borderId="0" xfId="3" applyFont="1" applyBorder="1" applyAlignment="1" applyProtection="1">
      <alignment vertical="top"/>
    </xf>
    <xf numFmtId="0" fontId="27" fillId="0" borderId="0" xfId="1" applyFont="1" applyAlignment="1" applyProtection="1">
      <alignment vertical="top"/>
    </xf>
    <xf numFmtId="0" fontId="62" fillId="0" borderId="0" xfId="3" applyFont="1" applyBorder="1" applyAlignment="1" applyProtection="1">
      <alignment horizontal="center"/>
    </xf>
    <xf numFmtId="0" fontId="61" fillId="0" borderId="0" xfId="1" applyFont="1" applyBorder="1" applyAlignment="1" applyProtection="1">
      <alignment horizontal="center"/>
    </xf>
    <xf numFmtId="0" fontId="32" fillId="4" borderId="10" xfId="4" applyFont="1" applyFill="1" applyBorder="1" applyAlignment="1" applyProtection="1">
      <alignment horizontal="center"/>
    </xf>
    <xf numFmtId="0" fontId="35" fillId="4" borderId="11" xfId="3" applyFont="1" applyFill="1" applyBorder="1" applyAlignment="1" applyProtection="1">
      <alignment horizontal="center"/>
    </xf>
    <xf numFmtId="0" fontId="35" fillId="4" borderId="23" xfId="3" applyFont="1" applyFill="1" applyBorder="1" applyAlignment="1" applyProtection="1">
      <alignment horizontal="center"/>
    </xf>
    <xf numFmtId="0" fontId="36" fillId="4" borderId="29" xfId="4" applyFont="1" applyFill="1" applyBorder="1" applyAlignment="1" applyProtection="1">
      <alignment horizontal="center" vertical="center" shrinkToFit="1"/>
    </xf>
    <xf numFmtId="0" fontId="37" fillId="4" borderId="34" xfId="3" applyFont="1" applyFill="1" applyBorder="1" applyAlignment="1" applyProtection="1">
      <alignment horizontal="center" vertical="center" shrinkToFit="1"/>
    </xf>
    <xf numFmtId="179" fontId="43" fillId="5" borderId="30" xfId="4" applyNumberFormat="1" applyFont="1" applyFill="1" applyBorder="1" applyAlignment="1" applyProtection="1">
      <alignment horizontal="right" vertical="center"/>
    </xf>
    <xf numFmtId="0" fontId="44" fillId="5" borderId="35" xfId="3" applyFont="1" applyFill="1" applyBorder="1" applyAlignment="1" applyProtection="1">
      <alignment horizontal="right" vertical="center"/>
    </xf>
    <xf numFmtId="0" fontId="26" fillId="0" borderId="0" xfId="4" applyFont="1" applyBorder="1" applyAlignment="1" applyProtection="1">
      <alignment vertical="top"/>
    </xf>
    <xf numFmtId="0" fontId="27" fillId="0" borderId="0" xfId="1" applyFont="1" applyAlignment="1" applyProtection="1">
      <alignment vertical="center"/>
    </xf>
    <xf numFmtId="0" fontId="44" fillId="0" borderId="0" xfId="3" applyFont="1" applyBorder="1" applyAlignment="1" applyProtection="1">
      <alignment vertical="center"/>
    </xf>
    <xf numFmtId="0" fontId="44" fillId="0" borderId="0" xfId="3" applyFont="1" applyBorder="1" applyAlignment="1">
      <alignment horizontal="right" vertical="top"/>
    </xf>
    <xf numFmtId="0" fontId="27" fillId="0" borderId="0" xfId="1" applyFont="1" applyAlignment="1">
      <alignment vertical="top"/>
    </xf>
    <xf numFmtId="0" fontId="28" fillId="0" borderId="0" xfId="4" applyFont="1" applyBorder="1" applyAlignment="1" applyProtection="1">
      <alignment horizontal="center"/>
      <protection locked="0"/>
    </xf>
    <xf numFmtId="0" fontId="27" fillId="0" borderId="0" xfId="1" applyFont="1" applyAlignment="1">
      <alignment vertical="center"/>
    </xf>
    <xf numFmtId="0" fontId="24" fillId="6" borderId="52" xfId="3" applyFont="1" applyFill="1" applyBorder="1" applyAlignment="1" applyProtection="1">
      <alignment horizontal="center" vertical="center"/>
      <protection locked="0"/>
    </xf>
    <xf numFmtId="0" fontId="24" fillId="6" borderId="54" xfId="3" applyFont="1" applyFill="1" applyBorder="1" applyAlignment="1" applyProtection="1">
      <alignment horizontal="center" vertical="center"/>
      <protection locked="0"/>
    </xf>
    <xf numFmtId="0" fontId="35" fillId="0" borderId="39" xfId="3" applyFont="1" applyFill="1" applyBorder="1" applyAlignment="1">
      <alignment vertical="center"/>
    </xf>
    <xf numFmtId="0" fontId="27" fillId="0" borderId="40" xfId="1" applyFont="1" applyBorder="1" applyAlignment="1">
      <alignment vertical="center"/>
    </xf>
    <xf numFmtId="184" fontId="24" fillId="5" borderId="39" xfId="3" applyNumberFormat="1" applyFont="1" applyFill="1" applyBorder="1" applyAlignment="1">
      <alignment horizontal="center" vertical="center"/>
    </xf>
    <xf numFmtId="0" fontId="2" fillId="0" borderId="41" xfId="1" applyBorder="1" applyAlignment="1">
      <alignment horizontal="center" vertical="center"/>
    </xf>
    <xf numFmtId="0" fontId="2" fillId="0" borderId="53" xfId="1" applyBorder="1" applyAlignment="1">
      <alignment horizontal="center" vertical="center"/>
    </xf>
    <xf numFmtId="0" fontId="2" fillId="0" borderId="55" xfId="1" applyBorder="1" applyAlignment="1">
      <alignment horizontal="center" vertical="center"/>
    </xf>
    <xf numFmtId="0" fontId="48" fillId="0" borderId="53" xfId="5" applyFont="1" applyFill="1" applyBorder="1" applyAlignment="1">
      <alignment horizontal="left" vertical="center"/>
    </xf>
    <xf numFmtId="0" fontId="27" fillId="0" borderId="47" xfId="1" applyFont="1" applyBorder="1" applyAlignment="1">
      <alignment horizontal="left" vertical="center"/>
    </xf>
    <xf numFmtId="0" fontId="32" fillId="0" borderId="56" xfId="5" quotePrefix="1" applyFont="1" applyFill="1" applyBorder="1" applyAlignment="1">
      <alignment horizontal="left" vertical="center"/>
    </xf>
    <xf numFmtId="0" fontId="27" fillId="0" borderId="48" xfId="1" applyFont="1" applyBorder="1" applyAlignment="1">
      <alignment horizontal="left" vertical="center"/>
    </xf>
    <xf numFmtId="184" fontId="24" fillId="5" borderId="56" xfId="3" applyNumberFormat="1" applyFont="1" applyFill="1" applyBorder="1" applyAlignment="1">
      <alignment horizontal="center" vertical="center"/>
    </xf>
    <xf numFmtId="0" fontId="2" fillId="0" borderId="57" xfId="1" applyBorder="1" applyAlignment="1">
      <alignment horizontal="center" vertical="center"/>
    </xf>
    <xf numFmtId="183" fontId="24" fillId="6" borderId="54" xfId="3" applyNumberFormat="1" applyFont="1" applyFill="1" applyBorder="1" applyAlignment="1" applyProtection="1">
      <alignment horizontal="center" vertical="center"/>
      <protection locked="0"/>
    </xf>
    <xf numFmtId="184" fontId="24" fillId="5" borderId="6" xfId="3" applyNumberFormat="1" applyFont="1" applyFill="1" applyBorder="1" applyAlignment="1">
      <alignment horizontal="center" vertical="center"/>
    </xf>
    <xf numFmtId="0" fontId="24" fillId="5" borderId="7" xfId="3" applyFont="1" applyFill="1" applyBorder="1" applyAlignment="1">
      <alignment horizontal="center" vertical="center"/>
    </xf>
    <xf numFmtId="0" fontId="29" fillId="0" borderId="0" xfId="1" applyFont="1" applyBorder="1" applyAlignment="1">
      <alignment horizontal="right" vertical="top"/>
    </xf>
    <xf numFmtId="0" fontId="29" fillId="0" borderId="0" xfId="1" applyFont="1" applyBorder="1" applyAlignment="1">
      <alignment vertical="top"/>
    </xf>
    <xf numFmtId="0" fontId="32" fillId="0" borderId="56" xfId="5" applyFont="1" applyFill="1" applyBorder="1" applyAlignment="1">
      <alignment horizontal="left" vertical="center"/>
    </xf>
    <xf numFmtId="184" fontId="24" fillId="5" borderId="6" xfId="3" applyNumberFormat="1" applyFont="1" applyFill="1" applyBorder="1" applyAlignment="1">
      <alignment vertical="center"/>
    </xf>
    <xf numFmtId="184" fontId="24" fillId="5" borderId="8" xfId="3" applyNumberFormat="1" applyFont="1" applyFill="1" applyBorder="1" applyAlignment="1">
      <alignment vertical="center"/>
    </xf>
    <xf numFmtId="187" fontId="24" fillId="5" borderId="7" xfId="3" applyNumberFormat="1" applyFont="1" applyFill="1" applyBorder="1" applyAlignment="1">
      <alignment vertical="center"/>
    </xf>
    <xf numFmtId="187" fontId="24" fillId="5" borderId="9" xfId="3" applyNumberFormat="1" applyFont="1" applyFill="1" applyBorder="1" applyAlignment="1">
      <alignment vertical="center"/>
    </xf>
    <xf numFmtId="0" fontId="53" fillId="0" borderId="44" xfId="3" applyFont="1" applyFill="1" applyBorder="1" applyAlignment="1">
      <alignment vertical="center"/>
    </xf>
    <xf numFmtId="0" fontId="27" fillId="0" borderId="45" xfId="1" applyFont="1" applyBorder="1" applyAlignment="1">
      <alignment vertical="center"/>
    </xf>
    <xf numFmtId="185" fontId="24" fillId="6" borderId="54" xfId="3" applyNumberFormat="1" applyFont="1" applyFill="1" applyBorder="1" applyAlignment="1" applyProtection="1">
      <alignment horizontal="center" vertical="center"/>
      <protection locked="0"/>
    </xf>
    <xf numFmtId="0" fontId="32" fillId="0" borderId="2" xfId="1" applyFont="1" applyBorder="1" applyAlignment="1">
      <alignment horizontal="center" vertical="center" shrinkToFit="1"/>
    </xf>
    <xf numFmtId="0" fontId="36" fillId="0" borderId="50" xfId="1" applyFont="1" applyBorder="1" applyAlignment="1">
      <alignment horizontal="center" vertical="center" shrinkToFit="1"/>
    </xf>
    <xf numFmtId="0" fontId="48" fillId="0" borderId="51" xfId="1" applyFont="1" applyBorder="1" applyAlignment="1">
      <alignment horizontal="center" vertical="center" shrinkToFit="1"/>
    </xf>
    <xf numFmtId="176" fontId="32" fillId="0" borderId="2" xfId="1" applyNumberFormat="1" applyFont="1" applyBorder="1" applyAlignment="1">
      <alignment horizontal="center" vertical="center" shrinkToFit="1"/>
    </xf>
    <xf numFmtId="176" fontId="32" fillId="0" borderId="3" xfId="1" applyNumberFormat="1" applyFont="1" applyBorder="1" applyAlignment="1">
      <alignment horizontal="center" vertical="center" shrinkToFit="1"/>
    </xf>
    <xf numFmtId="186" fontId="24" fillId="6" borderId="54" xfId="3" applyNumberFormat="1" applyFont="1" applyFill="1" applyBorder="1" applyAlignment="1" applyProtection="1">
      <alignment horizontal="center" vertical="center"/>
      <protection locked="0"/>
    </xf>
    <xf numFmtId="0" fontId="24" fillId="7" borderId="53" xfId="3" applyFont="1" applyFill="1" applyBorder="1" applyAlignment="1" applyProtection="1">
      <alignment horizontal="center" vertical="center"/>
      <protection locked="0"/>
    </xf>
    <xf numFmtId="0" fontId="24" fillId="7" borderId="59" xfId="3" applyFont="1" applyFill="1" applyBorder="1" applyAlignment="1" applyProtection="1">
      <alignment horizontal="center" vertical="center"/>
      <protection locked="0"/>
    </xf>
    <xf numFmtId="176" fontId="24" fillId="7" borderId="58" xfId="3" applyNumberFormat="1" applyFont="1" applyFill="1" applyBorder="1" applyAlignment="1" applyProtection="1">
      <alignment horizontal="center" vertical="center"/>
      <protection locked="0"/>
    </xf>
    <xf numFmtId="176" fontId="24" fillId="7" borderId="5" xfId="3" applyNumberFormat="1" applyFont="1" applyFill="1" applyBorder="1" applyAlignment="1" applyProtection="1">
      <alignment horizontal="center" vertical="center"/>
      <protection locked="0"/>
    </xf>
    <xf numFmtId="176" fontId="24" fillId="6" borderId="54" xfId="3" applyNumberFormat="1" applyFont="1" applyFill="1" applyBorder="1" applyAlignment="1" applyProtection="1">
      <alignment horizontal="center" vertical="center"/>
      <protection locked="0"/>
    </xf>
    <xf numFmtId="176" fontId="24" fillId="6" borderId="60" xfId="3" applyNumberFormat="1" applyFont="1" applyFill="1" applyBorder="1" applyAlignment="1" applyProtection="1">
      <alignment horizontal="center" vertical="center"/>
      <protection locked="0"/>
    </xf>
    <xf numFmtId="0" fontId="32" fillId="0" borderId="0" xfId="5" applyFont="1" applyFill="1" applyBorder="1" applyAlignment="1">
      <alignment horizontal="left"/>
    </xf>
    <xf numFmtId="0" fontId="34" fillId="0" borderId="0" xfId="3" applyFont="1" applyBorder="1" applyAlignment="1">
      <alignment vertical="center"/>
    </xf>
    <xf numFmtId="0" fontId="44" fillId="0" borderId="0" xfId="3" applyFont="1" applyBorder="1" applyAlignment="1">
      <alignment vertical="center"/>
    </xf>
    <xf numFmtId="0" fontId="2" fillId="0" borderId="0" xfId="1" applyAlignment="1">
      <alignment vertical="center"/>
    </xf>
    <xf numFmtId="0" fontId="32" fillId="0" borderId="2" xfId="1" applyFont="1" applyBorder="1" applyAlignment="1">
      <alignment horizontal="right" vertical="center"/>
    </xf>
    <xf numFmtId="0" fontId="32" fillId="0" borderId="3" xfId="1" applyFont="1" applyBorder="1" applyAlignment="1">
      <alignment horizontal="right" vertical="center"/>
    </xf>
    <xf numFmtId="0" fontId="54" fillId="0" borderId="0" xfId="3" applyFont="1" applyBorder="1" applyAlignment="1">
      <alignment vertical="center" shrinkToFit="1"/>
    </xf>
    <xf numFmtId="0" fontId="56" fillId="0" borderId="0" xfId="1" applyFont="1" applyBorder="1" applyAlignment="1">
      <alignment vertical="center" shrinkToFit="1"/>
    </xf>
    <xf numFmtId="0" fontId="44" fillId="0" borderId="0" xfId="3" applyFont="1" applyBorder="1" applyAlignment="1">
      <alignment vertical="center" shrinkToFit="1"/>
    </xf>
    <xf numFmtId="0" fontId="34" fillId="0" borderId="0" xfId="3" applyFont="1" applyBorder="1" applyAlignment="1">
      <alignment vertical="center" shrinkToFit="1"/>
    </xf>
    <xf numFmtId="0" fontId="30" fillId="0" borderId="1" xfId="1" applyFont="1" applyBorder="1" applyAlignment="1">
      <alignment horizontal="center" vertical="center"/>
    </xf>
  </cellXfs>
  <cellStyles count="7">
    <cellStyle name="標準" xfId="0" builtinId="0"/>
    <cellStyle name="標準 2" xfId="1"/>
    <cellStyle name="標準 2 2" xfId="6"/>
    <cellStyle name="標準 3" xfId="2"/>
    <cellStyle name="標準 4" xfId="3"/>
    <cellStyle name="標準_実風圧力" xfId="4"/>
    <cellStyle name="標準_錨把駐力"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619125</xdr:colOff>
      <xdr:row>1</xdr:row>
      <xdr:rowOff>276224</xdr:rowOff>
    </xdr:from>
    <xdr:to>
      <xdr:col>14</xdr:col>
      <xdr:colOff>571500</xdr:colOff>
      <xdr:row>21</xdr:row>
      <xdr:rowOff>0</xdr:rowOff>
    </xdr:to>
    <xdr:grpSp>
      <xdr:nvGrpSpPr>
        <xdr:cNvPr id="75" name="グループ化 74">
          <a:extLst>
            <a:ext uri="{FF2B5EF4-FFF2-40B4-BE49-F238E27FC236}">
              <a16:creationId xmlns:a16="http://schemas.microsoft.com/office/drawing/2014/main" id="{00000000-0008-0000-0000-00004B000000}"/>
            </a:ext>
          </a:extLst>
        </xdr:cNvPr>
        <xdr:cNvGrpSpPr/>
      </xdr:nvGrpSpPr>
      <xdr:grpSpPr>
        <a:xfrm>
          <a:off x="7000875" y="390524"/>
          <a:ext cx="3495675" cy="4067176"/>
          <a:chOff x="1409700" y="809624"/>
          <a:chExt cx="4219575" cy="4457701"/>
        </a:xfrm>
      </xdr:grpSpPr>
      <xdr:grpSp>
        <xdr:nvGrpSpPr>
          <xdr:cNvPr id="76" name="グループ化 75">
            <a:extLst>
              <a:ext uri="{FF2B5EF4-FFF2-40B4-BE49-F238E27FC236}">
                <a16:creationId xmlns:a16="http://schemas.microsoft.com/office/drawing/2014/main" id="{00000000-0008-0000-0000-00004C000000}"/>
              </a:ext>
            </a:extLst>
          </xdr:cNvPr>
          <xdr:cNvGrpSpPr/>
        </xdr:nvGrpSpPr>
        <xdr:grpSpPr>
          <a:xfrm>
            <a:off x="1409700" y="809624"/>
            <a:ext cx="4219575" cy="4457701"/>
            <a:chOff x="1409700" y="809624"/>
            <a:chExt cx="4219575" cy="4457701"/>
          </a:xfrm>
        </xdr:grpSpPr>
        <xdr:grpSp>
          <xdr:nvGrpSpPr>
            <xdr:cNvPr id="83" name="グループ化 82">
              <a:extLst>
                <a:ext uri="{FF2B5EF4-FFF2-40B4-BE49-F238E27FC236}">
                  <a16:creationId xmlns:a16="http://schemas.microsoft.com/office/drawing/2014/main" id="{00000000-0008-0000-0000-000053000000}"/>
                </a:ext>
              </a:extLst>
            </xdr:cNvPr>
            <xdr:cNvGrpSpPr/>
          </xdr:nvGrpSpPr>
          <xdr:grpSpPr>
            <a:xfrm>
              <a:off x="1409700" y="809624"/>
              <a:ext cx="4219575" cy="4457701"/>
              <a:chOff x="981075" y="428624"/>
              <a:chExt cx="4219575" cy="4457701"/>
            </a:xfrm>
          </xdr:grpSpPr>
          <xdr:grpSp>
            <xdr:nvGrpSpPr>
              <xdr:cNvPr id="85" name="グループ化 84">
                <a:extLst>
                  <a:ext uri="{FF2B5EF4-FFF2-40B4-BE49-F238E27FC236}">
                    <a16:creationId xmlns:a16="http://schemas.microsoft.com/office/drawing/2014/main" id="{00000000-0008-0000-0000-000055000000}"/>
                  </a:ext>
                </a:extLst>
              </xdr:cNvPr>
              <xdr:cNvGrpSpPr/>
            </xdr:nvGrpSpPr>
            <xdr:grpSpPr>
              <a:xfrm>
                <a:off x="981075" y="428624"/>
                <a:ext cx="4219575" cy="4457701"/>
                <a:chOff x="981075" y="428624"/>
                <a:chExt cx="4219575" cy="4457701"/>
              </a:xfrm>
            </xdr:grpSpPr>
            <xdr:grpSp>
              <xdr:nvGrpSpPr>
                <xdr:cNvPr id="87" name="グループ化 86">
                  <a:extLst>
                    <a:ext uri="{FF2B5EF4-FFF2-40B4-BE49-F238E27FC236}">
                      <a16:creationId xmlns:a16="http://schemas.microsoft.com/office/drawing/2014/main" id="{00000000-0008-0000-0000-000057000000}"/>
                    </a:ext>
                  </a:extLst>
                </xdr:cNvPr>
                <xdr:cNvGrpSpPr/>
              </xdr:nvGrpSpPr>
              <xdr:grpSpPr>
                <a:xfrm>
                  <a:off x="981075" y="428624"/>
                  <a:ext cx="4219575" cy="4457701"/>
                  <a:chOff x="981075" y="428624"/>
                  <a:chExt cx="4219575" cy="4457701"/>
                </a:xfrm>
              </xdr:grpSpPr>
              <xdr:grpSp>
                <xdr:nvGrpSpPr>
                  <xdr:cNvPr id="89" name="グループ化 88">
                    <a:extLst>
                      <a:ext uri="{FF2B5EF4-FFF2-40B4-BE49-F238E27FC236}">
                        <a16:creationId xmlns:a16="http://schemas.microsoft.com/office/drawing/2014/main" id="{00000000-0008-0000-0000-000059000000}"/>
                      </a:ext>
                    </a:extLst>
                  </xdr:cNvPr>
                  <xdr:cNvGrpSpPr/>
                </xdr:nvGrpSpPr>
                <xdr:grpSpPr>
                  <a:xfrm>
                    <a:off x="981075" y="428624"/>
                    <a:ext cx="4219575" cy="4457701"/>
                    <a:chOff x="714375" y="66674"/>
                    <a:chExt cx="4219575" cy="4457701"/>
                  </a:xfrm>
                </xdr:grpSpPr>
                <xdr:sp macro="" textlink="">
                  <xdr:nvSpPr>
                    <xdr:cNvPr id="91" name="AutoShape 5">
                      <a:extLst>
                        <a:ext uri="{FF2B5EF4-FFF2-40B4-BE49-F238E27FC236}">
                          <a16:creationId xmlns:a16="http://schemas.microsoft.com/office/drawing/2014/main" id="{00000000-0008-0000-0000-00005B000000}"/>
                        </a:ext>
                      </a:extLst>
                    </xdr:cNvPr>
                    <xdr:cNvSpPr>
                      <a:spLocks noChangeArrowheads="1"/>
                    </xdr:cNvSpPr>
                  </xdr:nvSpPr>
                  <xdr:spPr bwMode="auto">
                    <a:xfrm rot="5400000" flipH="1">
                      <a:off x="1216406" y="2481566"/>
                      <a:ext cx="2969266" cy="565898"/>
                    </a:xfrm>
                    <a:prstGeom prst="homePlate">
                      <a:avLst>
                        <a:gd name="adj" fmla="val 112766"/>
                      </a:avLst>
                    </a:prstGeom>
                    <a:solidFill>
                      <a:srgbClr xmlns:mc="http://schemas.openxmlformats.org/markup-compatibility/2006" xmlns:a14="http://schemas.microsoft.com/office/drawing/2010/main" val="CCFFCC" mc:Ignorable="a14" a14:legacySpreadsheetColorIndex="42"/>
                    </a:solidFill>
                    <a:ln w="158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2" name="Line 6">
                      <a:extLst>
                        <a:ext uri="{FF2B5EF4-FFF2-40B4-BE49-F238E27FC236}">
                          <a16:creationId xmlns:a16="http://schemas.microsoft.com/office/drawing/2014/main" id="{00000000-0008-0000-0000-00005C000000}"/>
                        </a:ext>
                      </a:extLst>
                    </xdr:cNvPr>
                    <xdr:cNvSpPr>
                      <a:spLocks noChangeShapeType="1"/>
                    </xdr:cNvSpPr>
                  </xdr:nvSpPr>
                  <xdr:spPr bwMode="auto">
                    <a:xfrm>
                      <a:off x="2713079" y="446527"/>
                      <a:ext cx="1546" cy="4077848"/>
                    </a:xfrm>
                    <a:prstGeom prst="line">
                      <a:avLst/>
                    </a:prstGeom>
                    <a:noFill/>
                    <a:ln w="19050">
                      <a:solidFill>
                        <a:srgbClr xmlns:mc="http://schemas.openxmlformats.org/markup-compatibility/2006" xmlns:a14="http://schemas.microsoft.com/office/drawing/2010/main" val="000000" mc:Ignorable="a14" a14:legacySpreadsheetColorIndex="64"/>
                      </a:solidFill>
                      <a:prstDash val="lgDashDot"/>
                      <a:round/>
                      <a:headEnd/>
                      <a:tailEnd/>
                    </a:ln>
                    <a:extLst>
                      <a:ext uri="{909E8E84-426E-40DD-AFC4-6F175D3DCCD1}">
                        <a14:hiddenFill xmlns:a14="http://schemas.microsoft.com/office/drawing/2010/main">
                          <a:noFill/>
                        </a14:hiddenFill>
                      </a:ext>
                    </a:extLst>
                  </xdr:spPr>
                </xdr:sp>
                <xdr:sp macro="" textlink="">
                  <xdr:nvSpPr>
                    <xdr:cNvPr id="93" name="AutoShape 12">
                      <a:extLst>
                        <a:ext uri="{FF2B5EF4-FFF2-40B4-BE49-F238E27FC236}">
                          <a16:creationId xmlns:a16="http://schemas.microsoft.com/office/drawing/2014/main" id="{00000000-0008-0000-0000-00005D000000}"/>
                        </a:ext>
                      </a:extLst>
                    </xdr:cNvPr>
                    <xdr:cNvSpPr>
                      <a:spLocks noChangeArrowheads="1"/>
                    </xdr:cNvSpPr>
                  </xdr:nvSpPr>
                  <xdr:spPr bwMode="auto">
                    <a:xfrm rot="20153573" flipH="1">
                      <a:off x="1286972" y="2476810"/>
                      <a:ext cx="1439225" cy="126136"/>
                    </a:xfrm>
                    <a:prstGeom prst="rightArrow">
                      <a:avLst>
                        <a:gd name="adj1" fmla="val 50000"/>
                        <a:gd name="adj2" fmla="val 3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4" name="Line 13">
                      <a:extLst>
                        <a:ext uri="{FF2B5EF4-FFF2-40B4-BE49-F238E27FC236}">
                          <a16:creationId xmlns:a16="http://schemas.microsoft.com/office/drawing/2014/main" id="{00000000-0008-0000-0000-00005E000000}"/>
                        </a:ext>
                      </a:extLst>
                    </xdr:cNvPr>
                    <xdr:cNvSpPr>
                      <a:spLocks noChangeShapeType="1"/>
                    </xdr:cNvSpPr>
                  </xdr:nvSpPr>
                  <xdr:spPr bwMode="auto">
                    <a:xfrm flipV="1">
                      <a:off x="2761240" y="1581010"/>
                      <a:ext cx="1252199" cy="658281"/>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95" name="Line 17">
                      <a:extLst>
                        <a:ext uri="{FF2B5EF4-FFF2-40B4-BE49-F238E27FC236}">
                          <a16:creationId xmlns:a16="http://schemas.microsoft.com/office/drawing/2014/main" id="{00000000-0008-0000-0000-00005F000000}"/>
                        </a:ext>
                      </a:extLst>
                    </xdr:cNvPr>
                    <xdr:cNvSpPr>
                      <a:spLocks noChangeShapeType="1"/>
                    </xdr:cNvSpPr>
                  </xdr:nvSpPr>
                  <xdr:spPr bwMode="auto">
                    <a:xfrm flipH="1">
                      <a:off x="1509041" y="1272879"/>
                      <a:ext cx="1191997"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7" name="Line 28">
                      <a:extLst>
                        <a:ext uri="{FF2B5EF4-FFF2-40B4-BE49-F238E27FC236}">
                          <a16:creationId xmlns:a16="http://schemas.microsoft.com/office/drawing/2014/main" id="{00000000-0008-0000-0000-000061000000}"/>
                        </a:ext>
                      </a:extLst>
                    </xdr:cNvPr>
                    <xdr:cNvSpPr>
                      <a:spLocks noChangeShapeType="1"/>
                    </xdr:cNvSpPr>
                  </xdr:nvSpPr>
                  <xdr:spPr bwMode="auto">
                    <a:xfrm>
                      <a:off x="3291017" y="614598"/>
                      <a:ext cx="24081" cy="1400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8" name="Line 29">
                      <a:extLst>
                        <a:ext uri="{FF2B5EF4-FFF2-40B4-BE49-F238E27FC236}">
                          <a16:creationId xmlns:a16="http://schemas.microsoft.com/office/drawing/2014/main" id="{00000000-0008-0000-0000-000062000000}"/>
                        </a:ext>
                      </a:extLst>
                    </xdr:cNvPr>
                    <xdr:cNvSpPr>
                      <a:spLocks noChangeShapeType="1"/>
                    </xdr:cNvSpPr>
                  </xdr:nvSpPr>
                  <xdr:spPr bwMode="auto">
                    <a:xfrm>
                      <a:off x="3254896" y="712640"/>
                      <a:ext cx="24081" cy="15406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9" name="AutoShape 31">
                      <a:extLst>
                        <a:ext uri="{FF2B5EF4-FFF2-40B4-BE49-F238E27FC236}">
                          <a16:creationId xmlns:a16="http://schemas.microsoft.com/office/drawing/2014/main" id="{00000000-0008-0000-0000-000063000000}"/>
                        </a:ext>
                      </a:extLst>
                    </xdr:cNvPr>
                    <xdr:cNvSpPr>
                      <a:spLocks noChangeArrowheads="1"/>
                    </xdr:cNvSpPr>
                  </xdr:nvSpPr>
                  <xdr:spPr bwMode="auto">
                    <a:xfrm flipH="1">
                      <a:off x="3438817" y="536193"/>
                      <a:ext cx="1252199" cy="435357"/>
                    </a:xfrm>
                    <a:prstGeom prst="wedgeRoundRectCallout">
                      <a:avLst>
                        <a:gd name="adj1" fmla="val 41491"/>
                        <a:gd name="adj2" fmla="val -25000"/>
                        <a:gd name="adj3"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風速：</a:t>
                      </a:r>
                      <a:r>
                        <a:rPr lang="en-US" altLang="ja-JP" sz="1000" b="1" i="0" u="none" strike="noStrike" baseline="0">
                          <a:solidFill>
                            <a:srgbClr val="000000"/>
                          </a:solidFill>
                          <a:latin typeface="ＭＳ Ｐゴシック"/>
                          <a:ea typeface="ＭＳ Ｐゴシック"/>
                        </a:rPr>
                        <a:t>Wind Speed</a:t>
                      </a:r>
                      <a:r>
                        <a:rPr lang="ja-JP" altLang="en-US" sz="1000" b="1" i="0" u="none" strike="noStrike" baseline="0">
                          <a:solidFill>
                            <a:srgbClr val="000000"/>
                          </a:solidFill>
                          <a:latin typeface="ＭＳ Ｐゴシック"/>
                          <a:ea typeface="ＭＳ Ｐゴシック"/>
                        </a:rPr>
                        <a:t>　</a:t>
                      </a:r>
                      <a:endParaRPr lang="en-US" altLang="ja-JP" sz="1000" b="1" i="0" u="none" strike="noStrike" baseline="0">
                        <a:solidFill>
                          <a:srgbClr val="000000"/>
                        </a:solidFill>
                        <a:latin typeface="ＭＳ Ｐゴシック"/>
                        <a:ea typeface="ＭＳ Ｐゴシック"/>
                      </a:endParaRPr>
                    </a:p>
                    <a:p>
                      <a:pPr algn="l" rtl="0">
                        <a:defRPr sz="1000"/>
                      </a:pPr>
                      <a:r>
                        <a:rPr lang="ja-JP" altLang="en-US" sz="1000" b="1" i="0" u="none" strike="noStrike" baseline="0">
                          <a:solidFill>
                            <a:srgbClr val="000000"/>
                          </a:solidFill>
                          <a:latin typeface="ＭＳ Ｐゴシック"/>
                          <a:ea typeface="ＭＳ Ｐゴシック"/>
                        </a:rPr>
                        <a:t>　</a:t>
                      </a:r>
                      <a:r>
                        <a:rPr lang="ja-JP" altLang="en-US" sz="1000" b="1" i="1" u="none" strike="noStrike" baseline="0">
                          <a:solidFill>
                            <a:srgbClr val="000000"/>
                          </a:solidFill>
                          <a:latin typeface="ＭＳ Ｐゴシック"/>
                          <a:ea typeface="ＭＳ Ｐゴシック"/>
                        </a:rPr>
                        <a:t>Ｖａ </a:t>
                      </a:r>
                      <a:r>
                        <a:rPr lang="en-US" altLang="ja-JP" sz="1000" b="1" i="0" u="none" strike="noStrike" baseline="0">
                          <a:solidFill>
                            <a:srgbClr val="000000"/>
                          </a:solidFill>
                          <a:latin typeface="ＭＳ Ｐゴシック"/>
                          <a:ea typeface="ＭＳ Ｐゴシック"/>
                        </a:rPr>
                        <a:t>(m/sec)</a:t>
                      </a:r>
                      <a:r>
                        <a:rPr lang="ja-JP" altLang="en-US" sz="1000" b="1"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 </a:t>
                      </a:r>
                    </a:p>
                    <a:p>
                      <a:pPr algn="l" rtl="0">
                        <a:lnSpc>
                          <a:spcPts val="1000"/>
                        </a:lnSpc>
                        <a:defRPr sz="1000"/>
                      </a:pPr>
                      <a:endParaRPr lang="ja-JP" altLang="en-US"/>
                    </a:p>
                  </xdr:txBody>
                </xdr:sp>
                <xdr:sp macro="" textlink="">
                  <xdr:nvSpPr>
                    <xdr:cNvPr id="100" name="AutoShape 32">
                      <a:extLst>
                        <a:ext uri="{FF2B5EF4-FFF2-40B4-BE49-F238E27FC236}">
                          <a16:creationId xmlns:a16="http://schemas.microsoft.com/office/drawing/2014/main" id="{00000000-0008-0000-0000-000064000000}"/>
                        </a:ext>
                      </a:extLst>
                    </xdr:cNvPr>
                    <xdr:cNvSpPr>
                      <a:spLocks noChangeArrowheads="1"/>
                    </xdr:cNvSpPr>
                  </xdr:nvSpPr>
                  <xdr:spPr bwMode="auto">
                    <a:xfrm flipH="1">
                      <a:off x="1027426" y="2967601"/>
                      <a:ext cx="1023432" cy="623324"/>
                    </a:xfrm>
                    <a:prstGeom prst="wedgeRoundRectCallout">
                      <a:avLst>
                        <a:gd name="adj1" fmla="val -49282"/>
                        <a:gd name="adj2" fmla="val 68519"/>
                        <a:gd name="adj3"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風圧合力 </a:t>
                      </a:r>
                      <a:r>
                        <a:rPr lang="en-US" altLang="ja-JP" sz="1000" b="1" i="1" u="none" strike="noStrike" baseline="0">
                          <a:solidFill>
                            <a:srgbClr val="000000"/>
                          </a:solidFill>
                          <a:latin typeface="ＭＳ Ｐゴシック"/>
                          <a:ea typeface="ＭＳ Ｐゴシック"/>
                        </a:rPr>
                        <a:t>Ra</a:t>
                      </a:r>
                    </a:p>
                    <a:p>
                      <a:pPr algn="l" rtl="0">
                        <a:defRPr sz="1000"/>
                      </a:pPr>
                      <a:r>
                        <a:rPr lang="en-US" altLang="ja-JP" sz="1000" b="1" i="1" u="none" strike="noStrike" baseline="0">
                          <a:solidFill>
                            <a:srgbClr val="000000"/>
                          </a:solidFill>
                          <a:latin typeface="ＭＳ Ｐゴシック"/>
                          <a:ea typeface="ＭＳ Ｐゴシック"/>
                        </a:rPr>
                        <a:t>Resultant  Wind   Press.</a:t>
                      </a:r>
                      <a:endParaRPr lang="ja-JP" altLang="en-US" i="1"/>
                    </a:p>
                  </xdr:txBody>
                </xdr:sp>
                <xdr:sp macro="" textlink="">
                  <xdr:nvSpPr>
                    <xdr:cNvPr id="101" name="AutoShape 35">
                      <a:extLst>
                        <a:ext uri="{FF2B5EF4-FFF2-40B4-BE49-F238E27FC236}">
                          <a16:creationId xmlns:a16="http://schemas.microsoft.com/office/drawing/2014/main" id="{00000000-0008-0000-0000-000065000000}"/>
                        </a:ext>
                      </a:extLst>
                    </xdr:cNvPr>
                    <xdr:cNvSpPr>
                      <a:spLocks noChangeArrowheads="1"/>
                    </xdr:cNvSpPr>
                  </xdr:nvSpPr>
                  <xdr:spPr bwMode="auto">
                    <a:xfrm flipH="1">
                      <a:off x="714375" y="1328902"/>
                      <a:ext cx="1432805" cy="938047"/>
                    </a:xfrm>
                    <a:prstGeom prst="wedgeRoundRectCallout">
                      <a:avLst>
                        <a:gd name="adj1" fmla="val -29047"/>
                        <a:gd name="adj2" fmla="val 49426"/>
                        <a:gd name="adj3" fmla="val 16667"/>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船首から風圧　　　　　　中心までの距離</a:t>
                      </a:r>
                      <a:r>
                        <a:rPr lang="ja-JP" altLang="en-US" sz="1000" b="1" i="1" u="none" strike="noStrike" baseline="0">
                          <a:solidFill>
                            <a:srgbClr val="000000"/>
                          </a:solidFill>
                          <a:latin typeface="ＭＳ Ｐゴシック"/>
                          <a:ea typeface="ＭＳ Ｐゴシック"/>
                        </a:rPr>
                        <a:t>　　</a:t>
                      </a:r>
                      <a:r>
                        <a:rPr lang="en-US" altLang="ja-JP" sz="1400" b="1" i="1" u="none" strike="noStrike" baseline="0">
                          <a:solidFill>
                            <a:srgbClr val="000000"/>
                          </a:solidFill>
                          <a:latin typeface="ＭＳ Ｐゴシック"/>
                          <a:ea typeface="ＭＳ Ｐゴシック"/>
                        </a:rPr>
                        <a:t>a</a:t>
                      </a:r>
                    </a:p>
                    <a:p>
                      <a:pPr algn="l" rtl="0">
                        <a:defRPr sz="1000"/>
                      </a:pPr>
                      <a:r>
                        <a:rPr lang="en-US" altLang="ja-JP" sz="1000" b="1" i="0" u="none" strike="noStrike" baseline="0">
                          <a:solidFill>
                            <a:srgbClr val="000000"/>
                          </a:solidFill>
                          <a:latin typeface="ＭＳ Ｐゴシック"/>
                          <a:ea typeface="ＭＳ Ｐゴシック"/>
                        </a:rPr>
                        <a:t>Length  from   Bow to</a:t>
                      </a:r>
                    </a:p>
                    <a:p>
                      <a:pPr algn="l" rtl="0">
                        <a:defRPr sz="1000"/>
                      </a:pPr>
                      <a:r>
                        <a:rPr lang="en-US" altLang="ja-JP" sz="1000" b="1" i="0" u="none" strike="noStrike" baseline="0">
                          <a:solidFill>
                            <a:srgbClr val="000000"/>
                          </a:solidFill>
                          <a:latin typeface="ＭＳ Ｐゴシック"/>
                          <a:ea typeface="ＭＳ Ｐゴシック"/>
                        </a:rPr>
                        <a:t>Wind   Press  Center</a:t>
                      </a:r>
                    </a:p>
                    <a:p>
                      <a:pPr algn="l" rtl="0">
                        <a:defRPr sz="1000"/>
                      </a:pPr>
                      <a:endParaRPr lang="ja-JP" altLang="en-US" i="1"/>
                    </a:p>
                  </xdr:txBody>
                </xdr:sp>
                <xdr:sp macro="" textlink="">
                  <xdr:nvSpPr>
                    <xdr:cNvPr id="102" name="角丸四角形吹き出し 101">
                      <a:extLst>
                        <a:ext uri="{FF2B5EF4-FFF2-40B4-BE49-F238E27FC236}">
                          <a16:creationId xmlns:a16="http://schemas.microsoft.com/office/drawing/2014/main" id="{00000000-0008-0000-0000-000066000000}"/>
                        </a:ext>
                      </a:extLst>
                    </xdr:cNvPr>
                    <xdr:cNvSpPr/>
                  </xdr:nvSpPr>
                  <xdr:spPr>
                    <a:xfrm>
                      <a:off x="2400300" y="66674"/>
                      <a:ext cx="1600200" cy="514351"/>
                    </a:xfrm>
                    <a:prstGeom prst="wedgeRoundRectCallout">
                      <a:avLst>
                        <a:gd name="adj1" fmla="val -19643"/>
                        <a:gd name="adj2" fmla="val 39583"/>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ysClr val="windowText" lastClr="000000"/>
                          </a:solidFill>
                        </a:rPr>
                        <a:t>相対風向角（</a:t>
                      </a:r>
                      <a:r>
                        <a:rPr kumimoji="1" lang="en-US" altLang="ja-JP" sz="1100" b="1" i="1">
                          <a:solidFill>
                            <a:sysClr val="windowText" lastClr="000000"/>
                          </a:solidFill>
                        </a:rPr>
                        <a:t>θ</a:t>
                      </a:r>
                      <a:r>
                        <a:rPr kumimoji="1" lang="ja-JP" altLang="en-US" sz="1000" b="1">
                          <a:solidFill>
                            <a:sysClr val="windowText" lastClr="000000"/>
                          </a:solidFill>
                        </a:rPr>
                        <a:t>）</a:t>
                      </a:r>
                      <a:endParaRPr kumimoji="1" lang="en-US" altLang="ja-JP" sz="1000" b="1">
                        <a:solidFill>
                          <a:sysClr val="windowText" lastClr="000000"/>
                        </a:solidFill>
                      </a:endParaRPr>
                    </a:p>
                    <a:p>
                      <a:pPr algn="l"/>
                      <a:r>
                        <a:rPr kumimoji="1" lang="en-US" altLang="ja-JP" sz="1000" b="1">
                          <a:solidFill>
                            <a:sysClr val="windowText" lastClr="000000"/>
                          </a:solidFill>
                        </a:rPr>
                        <a:t>Relative Wind Direction</a:t>
                      </a:r>
                    </a:p>
                    <a:p>
                      <a:pPr algn="l"/>
                      <a:endParaRPr kumimoji="1" lang="en-US" altLang="ja-JP" sz="1000" b="1">
                        <a:solidFill>
                          <a:sysClr val="windowText" lastClr="000000"/>
                        </a:solidFill>
                      </a:endParaRPr>
                    </a:p>
                    <a:p>
                      <a:pPr algn="l"/>
                      <a:endParaRPr kumimoji="1" lang="ja-JP" altLang="en-US" sz="1000" b="1">
                        <a:solidFill>
                          <a:sysClr val="windowText" lastClr="000000"/>
                        </a:solidFill>
                      </a:endParaRPr>
                    </a:p>
                  </xdr:txBody>
                </xdr:sp>
                <xdr:sp macro="" textlink="">
                  <xdr:nvSpPr>
                    <xdr:cNvPr id="103" name="円弧 102">
                      <a:extLst>
                        <a:ext uri="{FF2B5EF4-FFF2-40B4-BE49-F238E27FC236}">
                          <a16:creationId xmlns:a16="http://schemas.microsoft.com/office/drawing/2014/main" id="{00000000-0008-0000-0000-000067000000}"/>
                        </a:ext>
                      </a:extLst>
                    </xdr:cNvPr>
                    <xdr:cNvSpPr/>
                  </xdr:nvSpPr>
                  <xdr:spPr>
                    <a:xfrm>
                      <a:off x="2162175" y="1438275"/>
                      <a:ext cx="1162050" cy="790575"/>
                    </a:xfrm>
                    <a:prstGeom prst="arc">
                      <a:avLst>
                        <a:gd name="adj1" fmla="val 16200000"/>
                        <a:gd name="adj2" fmla="val 682998"/>
                      </a:avLst>
                    </a:prstGeom>
                    <a:ln w="12700">
                      <a:solidFill>
                        <a:schemeClr val="tx1"/>
                      </a:solidFill>
                      <a:tailEnd type="stealt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04" name="角丸四角形吹き出し 103">
                      <a:extLst>
                        <a:ext uri="{FF2B5EF4-FFF2-40B4-BE49-F238E27FC236}">
                          <a16:creationId xmlns:a16="http://schemas.microsoft.com/office/drawing/2014/main" id="{00000000-0008-0000-0000-000068000000}"/>
                        </a:ext>
                      </a:extLst>
                    </xdr:cNvPr>
                    <xdr:cNvSpPr/>
                  </xdr:nvSpPr>
                  <xdr:spPr>
                    <a:xfrm>
                      <a:off x="2781300" y="895350"/>
                      <a:ext cx="314325" cy="266700"/>
                    </a:xfrm>
                    <a:prstGeom prst="wedgeRoundRectCallout">
                      <a:avLst>
                        <a:gd name="adj1" fmla="val -17803"/>
                        <a:gd name="adj2" fmla="val 44643"/>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i="1">
                          <a:solidFill>
                            <a:schemeClr val="tx1"/>
                          </a:solidFill>
                        </a:rPr>
                        <a:t>θ</a:t>
                      </a:r>
                      <a:endParaRPr kumimoji="1" lang="ja-JP" altLang="en-US" sz="1400" i="1">
                        <a:solidFill>
                          <a:schemeClr val="tx1"/>
                        </a:solidFill>
                      </a:endParaRPr>
                    </a:p>
                  </xdr:txBody>
                </xdr:sp>
                <xdr:sp macro="" textlink="">
                  <xdr:nvSpPr>
                    <xdr:cNvPr id="105" name="角丸四角形吹き出し 104">
                      <a:extLst>
                        <a:ext uri="{FF2B5EF4-FFF2-40B4-BE49-F238E27FC236}">
                          <a16:creationId xmlns:a16="http://schemas.microsoft.com/office/drawing/2014/main" id="{00000000-0008-0000-0000-000069000000}"/>
                        </a:ext>
                      </a:extLst>
                    </xdr:cNvPr>
                    <xdr:cNvSpPr/>
                  </xdr:nvSpPr>
                  <xdr:spPr>
                    <a:xfrm>
                      <a:off x="3162300" y="1114425"/>
                      <a:ext cx="1771650" cy="542925"/>
                    </a:xfrm>
                    <a:prstGeom prst="wedgeRoundRectCallout">
                      <a:avLst>
                        <a:gd name="adj1" fmla="val -20153"/>
                        <a:gd name="adj2" fmla="val 46711"/>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rPr>
                        <a:t>風圧力角（</a:t>
                      </a:r>
                      <a:r>
                        <a:rPr kumimoji="1" lang="en-US" altLang="ja-JP" sz="1000" b="1">
                          <a:solidFill>
                            <a:schemeClr val="tx1"/>
                          </a:solidFill>
                        </a:rPr>
                        <a:t>α</a:t>
                      </a:r>
                      <a:r>
                        <a:rPr kumimoji="1" lang="ja-JP" altLang="en-US" sz="1000" b="1">
                          <a:solidFill>
                            <a:schemeClr val="tx1"/>
                          </a:solidFill>
                        </a:rPr>
                        <a:t>）</a:t>
                      </a:r>
                      <a:endParaRPr kumimoji="1" lang="en-US" altLang="ja-JP" sz="1000" b="1">
                        <a:solidFill>
                          <a:schemeClr val="tx1"/>
                        </a:solidFill>
                      </a:endParaRPr>
                    </a:p>
                    <a:p>
                      <a:pPr algn="l"/>
                      <a:r>
                        <a:rPr kumimoji="1" lang="en-US" altLang="ja-JP" sz="1000" b="1">
                          <a:solidFill>
                            <a:schemeClr val="tx1"/>
                          </a:solidFill>
                        </a:rPr>
                        <a:t>Wind Press. ForceAngle</a:t>
                      </a:r>
                      <a:endParaRPr kumimoji="1" lang="ja-JP" altLang="en-US" sz="1000" b="1">
                        <a:solidFill>
                          <a:schemeClr val="tx1"/>
                        </a:solidFill>
                      </a:endParaRPr>
                    </a:p>
                  </xdr:txBody>
                </xdr:sp>
                <xdr:sp macro="" textlink="">
                  <xdr:nvSpPr>
                    <xdr:cNvPr id="106" name="角丸四角形吹き出し 105">
                      <a:extLst>
                        <a:ext uri="{FF2B5EF4-FFF2-40B4-BE49-F238E27FC236}">
                          <a16:creationId xmlns:a16="http://schemas.microsoft.com/office/drawing/2014/main" id="{00000000-0008-0000-0000-00006A000000}"/>
                        </a:ext>
                      </a:extLst>
                    </xdr:cNvPr>
                    <xdr:cNvSpPr/>
                  </xdr:nvSpPr>
                  <xdr:spPr>
                    <a:xfrm>
                      <a:off x="3190875" y="1400175"/>
                      <a:ext cx="304800" cy="295275"/>
                    </a:xfrm>
                    <a:prstGeom prst="wedgeRoundRectCallout">
                      <a:avLst>
                        <a:gd name="adj1" fmla="val -22916"/>
                        <a:gd name="adj2" fmla="val 36693"/>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α</a:t>
                      </a:r>
                      <a:endParaRPr kumimoji="1" lang="ja-JP" altLang="en-US" sz="1400">
                        <a:solidFill>
                          <a:schemeClr val="tx1"/>
                        </a:solidFill>
                      </a:endParaRPr>
                    </a:p>
                  </xdr:txBody>
                </xdr:sp>
              </xdr:grpSp>
              <xdr:cxnSp macro="">
                <xdr:nvCxnSpPr>
                  <xdr:cNvPr id="90" name="直線矢印コネクタ 89">
                    <a:extLst>
                      <a:ext uri="{FF2B5EF4-FFF2-40B4-BE49-F238E27FC236}">
                        <a16:creationId xmlns:a16="http://schemas.microsoft.com/office/drawing/2014/main" id="{00000000-0008-0000-0000-00005A000000}"/>
                      </a:ext>
                    </a:extLst>
                  </xdr:cNvPr>
                  <xdr:cNvCxnSpPr/>
                </xdr:nvCxnSpPr>
                <xdr:spPr>
                  <a:xfrm flipH="1">
                    <a:off x="3009900" y="990600"/>
                    <a:ext cx="628650" cy="1600200"/>
                  </a:xfrm>
                  <a:prstGeom prst="straightConnector1">
                    <a:avLst/>
                  </a:prstGeom>
                  <a:ln w="22225">
                    <a:solidFill>
                      <a:schemeClr val="tx1"/>
                    </a:solidFill>
                    <a:tailEnd type="stealth" w="lg" len="lg"/>
                  </a:ln>
                </xdr:spPr>
                <xdr:style>
                  <a:lnRef idx="1">
                    <a:schemeClr val="accent1"/>
                  </a:lnRef>
                  <a:fillRef idx="0">
                    <a:schemeClr val="accent1"/>
                  </a:fillRef>
                  <a:effectRef idx="0">
                    <a:schemeClr val="accent1"/>
                  </a:effectRef>
                  <a:fontRef idx="minor">
                    <a:schemeClr val="tx1"/>
                  </a:fontRef>
                </xdr:style>
              </xdr:cxnSp>
            </xdr:grpSp>
            <xdr:cxnSp macro="">
              <xdr:nvCxnSpPr>
                <xdr:cNvPr id="88" name="直線矢印コネクタ 87">
                  <a:extLst>
                    <a:ext uri="{FF2B5EF4-FFF2-40B4-BE49-F238E27FC236}">
                      <a16:creationId xmlns:a16="http://schemas.microsoft.com/office/drawing/2014/main" id="{00000000-0008-0000-0000-000058000000}"/>
                    </a:ext>
                  </a:extLst>
                </xdr:cNvPr>
                <xdr:cNvCxnSpPr/>
              </xdr:nvCxnSpPr>
              <xdr:spPr>
                <a:xfrm flipH="1">
                  <a:off x="2438400" y="1628775"/>
                  <a:ext cx="9525" cy="1019175"/>
                </a:xfrm>
                <a:prstGeom prst="straightConnector1">
                  <a:avLst/>
                </a:prstGeom>
                <a:ln w="15875">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grpSp>
          <xdr:sp macro="" textlink="">
            <xdr:nvSpPr>
              <xdr:cNvPr id="86" name="円弧 85">
                <a:extLst>
                  <a:ext uri="{FF2B5EF4-FFF2-40B4-BE49-F238E27FC236}">
                    <a16:creationId xmlns:a16="http://schemas.microsoft.com/office/drawing/2014/main" id="{00000000-0008-0000-0000-000056000000}"/>
                  </a:ext>
                </a:extLst>
              </xdr:cNvPr>
              <xdr:cNvSpPr/>
            </xdr:nvSpPr>
            <xdr:spPr>
              <a:xfrm>
                <a:off x="2562225" y="1533525"/>
                <a:ext cx="781050" cy="295275"/>
              </a:xfrm>
              <a:prstGeom prst="arc">
                <a:avLst/>
              </a:prstGeom>
              <a:ln w="12700">
                <a:solidFill>
                  <a:schemeClr val="tx1"/>
                </a:solidFill>
                <a:tailEnd type="stealt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sp macro="" textlink="">
          <xdr:nvSpPr>
            <xdr:cNvPr id="84" name="円/楕円 83">
              <a:extLst>
                <a:ext uri="{FF2B5EF4-FFF2-40B4-BE49-F238E27FC236}">
                  <a16:creationId xmlns:a16="http://schemas.microsoft.com/office/drawing/2014/main" id="{00000000-0008-0000-0000-000054000000}"/>
                </a:ext>
              </a:extLst>
            </xdr:cNvPr>
            <xdr:cNvSpPr/>
          </xdr:nvSpPr>
          <xdr:spPr>
            <a:xfrm>
              <a:off x="3343275" y="2933700"/>
              <a:ext cx="123825" cy="133350"/>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77" name="直線コネクタ 76">
            <a:extLst>
              <a:ext uri="{FF2B5EF4-FFF2-40B4-BE49-F238E27FC236}">
                <a16:creationId xmlns:a16="http://schemas.microsoft.com/office/drawing/2014/main" id="{00000000-0008-0000-0000-00004D000000}"/>
              </a:ext>
            </a:extLst>
          </xdr:cNvPr>
          <xdr:cNvCxnSpPr>
            <a:stCxn id="93" idx="3"/>
          </xdr:cNvCxnSpPr>
        </xdr:nvCxnSpPr>
        <xdr:spPr>
          <a:xfrm flipV="1">
            <a:off x="2045059" y="3566807"/>
            <a:ext cx="1345841" cy="9943"/>
          </a:xfrm>
          <a:prstGeom prst="line">
            <a:avLst/>
          </a:prstGeom>
          <a:ln w="22225">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a:extLst>
              <a:ext uri="{FF2B5EF4-FFF2-40B4-BE49-F238E27FC236}">
                <a16:creationId xmlns:a16="http://schemas.microsoft.com/office/drawing/2014/main" id="{00000000-0008-0000-0000-00004E000000}"/>
              </a:ext>
            </a:extLst>
          </xdr:cNvPr>
          <xdr:cNvCxnSpPr/>
        </xdr:nvCxnSpPr>
        <xdr:spPr>
          <a:xfrm flipH="1">
            <a:off x="2044491" y="3009900"/>
            <a:ext cx="3383" cy="587460"/>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79" name="直線矢印コネクタ 78">
            <a:extLst>
              <a:ext uri="{FF2B5EF4-FFF2-40B4-BE49-F238E27FC236}">
                <a16:creationId xmlns:a16="http://schemas.microsoft.com/office/drawing/2014/main" id="{00000000-0008-0000-0000-00004F000000}"/>
              </a:ext>
            </a:extLst>
          </xdr:cNvPr>
          <xdr:cNvCxnSpPr/>
        </xdr:nvCxnSpPr>
        <xdr:spPr>
          <a:xfrm flipH="1">
            <a:off x="2025065" y="3000811"/>
            <a:ext cx="1304011" cy="10004"/>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80" name="直線矢印コネクタ 79">
            <a:extLst>
              <a:ext uri="{FF2B5EF4-FFF2-40B4-BE49-F238E27FC236}">
                <a16:creationId xmlns:a16="http://schemas.microsoft.com/office/drawing/2014/main" id="{00000000-0008-0000-0000-000050000000}"/>
              </a:ext>
            </a:extLst>
          </xdr:cNvPr>
          <xdr:cNvCxnSpPr/>
        </xdr:nvCxnSpPr>
        <xdr:spPr>
          <a:xfrm flipH="1">
            <a:off x="3400425" y="2996246"/>
            <a:ext cx="3483" cy="613729"/>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1" name="角丸四角形吹き出し 80">
            <a:extLst>
              <a:ext uri="{FF2B5EF4-FFF2-40B4-BE49-F238E27FC236}">
                <a16:creationId xmlns:a16="http://schemas.microsoft.com/office/drawing/2014/main" id="{00000000-0008-0000-0000-000051000000}"/>
              </a:ext>
            </a:extLst>
          </xdr:cNvPr>
          <xdr:cNvSpPr/>
        </xdr:nvSpPr>
        <xdr:spPr>
          <a:xfrm>
            <a:off x="3343275" y="3162300"/>
            <a:ext cx="981075" cy="333375"/>
          </a:xfrm>
          <a:prstGeom prst="wedgeRoundRectCallout">
            <a:avLst>
              <a:gd name="adj1" fmla="val -18891"/>
              <a:gd name="adj2" fmla="val 51071"/>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rPr>
              <a:t>Long(</a:t>
            </a:r>
            <a:r>
              <a:rPr kumimoji="1" lang="en-US" altLang="ja-JP" sz="1100" b="1" i="1">
                <a:solidFill>
                  <a:schemeClr val="tx1"/>
                </a:solidFill>
              </a:rPr>
              <a:t>RL</a:t>
            </a:r>
            <a:r>
              <a:rPr kumimoji="1" lang="en-US" altLang="ja-JP" sz="1100" b="1">
                <a:solidFill>
                  <a:schemeClr val="tx1"/>
                </a:solidFill>
              </a:rPr>
              <a:t>)</a:t>
            </a:r>
            <a:endParaRPr kumimoji="1" lang="ja-JP" altLang="en-US" sz="1100" b="1">
              <a:solidFill>
                <a:schemeClr val="tx1"/>
              </a:solidFill>
            </a:endParaRPr>
          </a:p>
        </xdr:txBody>
      </xdr:sp>
      <xdr:sp macro="" textlink="">
        <xdr:nvSpPr>
          <xdr:cNvPr id="82" name="角丸四角形吹き出し 81">
            <a:extLst>
              <a:ext uri="{FF2B5EF4-FFF2-40B4-BE49-F238E27FC236}">
                <a16:creationId xmlns:a16="http://schemas.microsoft.com/office/drawing/2014/main" id="{00000000-0008-0000-0000-000052000000}"/>
              </a:ext>
            </a:extLst>
          </xdr:cNvPr>
          <xdr:cNvSpPr/>
        </xdr:nvSpPr>
        <xdr:spPr>
          <a:xfrm>
            <a:off x="2190750" y="2952750"/>
            <a:ext cx="978034" cy="247650"/>
          </a:xfrm>
          <a:prstGeom prst="wedgeRoundRectCallou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rPr>
              <a:t>Trans(</a:t>
            </a:r>
            <a:r>
              <a:rPr kumimoji="1" lang="en-US" altLang="ja-JP" sz="1100" b="1" i="1">
                <a:solidFill>
                  <a:schemeClr val="tx1"/>
                </a:solidFill>
              </a:rPr>
              <a:t>RT</a:t>
            </a:r>
            <a:r>
              <a:rPr kumimoji="1" lang="en-US" altLang="ja-JP" sz="1100" b="1">
                <a:solidFill>
                  <a:schemeClr val="tx1"/>
                </a:solidFill>
              </a:rPr>
              <a:t>)</a:t>
            </a:r>
            <a:endParaRPr kumimoji="1" lang="ja-JP" altLang="en-US" sz="1100" b="1">
              <a:solidFill>
                <a:schemeClr val="tx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114301</xdr:colOff>
      <xdr:row>56</xdr:row>
      <xdr:rowOff>152400</xdr:rowOff>
    </xdr:from>
    <xdr:to>
      <xdr:col>9</xdr:col>
      <xdr:colOff>771525</xdr:colOff>
      <xdr:row>60</xdr:row>
      <xdr:rowOff>209550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381626" y="10525125"/>
          <a:ext cx="1666874" cy="752475"/>
          <a:chOff x="5410201" y="10258425"/>
          <a:chExt cx="1666874" cy="752475"/>
        </a:xfrm>
      </xdr:grpSpPr>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1" y="10258425"/>
            <a:ext cx="1666874" cy="752475"/>
          </a:xfrm>
          <a:prstGeom prst="rect">
            <a:avLst/>
          </a:prstGeom>
          <a:noFill/>
          <a:extLst>
            <a:ext uri="{909E8E84-426E-40DD-AFC4-6F175D3DCCD1}">
              <a14:hiddenFill xmlns:a14="http://schemas.microsoft.com/office/drawing/2010/main">
                <a:solidFill>
                  <a:srgbClr val="FFFFFF"/>
                </a:solidFill>
              </a14:hiddenFill>
            </a:ext>
          </a:extLst>
        </xdr:spPr>
      </xdr:pic>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5981689" y="10402597"/>
            <a:ext cx="1019186"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11</xdr:col>
      <xdr:colOff>38100</xdr:colOff>
      <xdr:row>44</xdr:row>
      <xdr:rowOff>123826</xdr:rowOff>
    </xdr:from>
    <xdr:to>
      <xdr:col>11</xdr:col>
      <xdr:colOff>238125</xdr:colOff>
      <xdr:row>45</xdr:row>
      <xdr:rowOff>126872</xdr:rowOff>
    </xdr:to>
    <xdr:pic>
      <xdr:nvPicPr>
        <xdr:cNvPr id="5" name="図 4" descr="C:\Users\021205\AppData\Local\Microsoft\Windows\Temporary Internet Files\Content.IE5\SPFTV49S\MC900350496[1].wmf">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biLevel thresh="75000"/>
          <a:extLst>
            <a:ext uri="{28A0092B-C50C-407E-A947-70E740481C1C}">
              <a14:useLocalDpi xmlns:a14="http://schemas.microsoft.com/office/drawing/2010/main" val="0"/>
            </a:ext>
          </a:extLst>
        </a:blip>
        <a:srcRect/>
        <a:stretch>
          <a:fillRect/>
        </a:stretch>
      </xdr:blipFill>
      <xdr:spPr bwMode="auto">
        <a:xfrm>
          <a:off x="7629525" y="8229601"/>
          <a:ext cx="200025" cy="2221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1"/>
  <sheetViews>
    <sheetView showGridLines="0" tabSelected="1" zoomScaleNormal="100" workbookViewId="0">
      <selection activeCell="T32" sqref="T32"/>
    </sheetView>
  </sheetViews>
  <sheetFormatPr defaultColWidth="9" defaultRowHeight="13.5"/>
  <cols>
    <col min="1" max="1" width="2.5" style="1" customWidth="1"/>
    <col min="2" max="2" width="3.875" style="1" customWidth="1"/>
    <col min="3" max="3" width="13.5" style="1" customWidth="1"/>
    <col min="4" max="4" width="13.375" style="1" customWidth="1"/>
    <col min="5" max="9" width="12.625" style="1" customWidth="1"/>
    <col min="10" max="10" width="1.375" style="1" customWidth="1"/>
    <col min="11" max="11" width="3.625" style="1" customWidth="1"/>
    <col min="12" max="14" width="9.625" style="1" bestFit="1" customWidth="1"/>
    <col min="15" max="15" width="9" style="1"/>
    <col min="16" max="16" width="1.625" style="1" customWidth="1"/>
    <col min="17" max="17" width="3.625" style="1" customWidth="1"/>
    <col min="18" max="18" width="4.125" style="1" customWidth="1"/>
    <col min="19" max="16384" width="9" style="1"/>
  </cols>
  <sheetData>
    <row r="1" spans="1:19" ht="9" customHeight="1">
      <c r="A1" s="135"/>
      <c r="B1" s="135"/>
      <c r="C1" s="135"/>
      <c r="D1" s="135"/>
      <c r="E1" s="135"/>
      <c r="F1" s="135"/>
      <c r="G1" s="135"/>
      <c r="H1" s="135"/>
      <c r="I1" s="135"/>
      <c r="J1" s="135"/>
      <c r="K1" s="135"/>
      <c r="L1" s="135"/>
      <c r="M1" s="135"/>
      <c r="N1" s="135"/>
      <c r="O1" s="135"/>
      <c r="P1" s="193"/>
      <c r="Q1" s="194"/>
    </row>
    <row r="2" spans="1:19" ht="27" customHeight="1">
      <c r="A2" s="135"/>
      <c r="B2" s="136"/>
      <c r="C2" s="137" t="s">
        <v>36</v>
      </c>
      <c r="D2" s="135"/>
      <c r="E2" s="136"/>
      <c r="F2" s="136"/>
      <c r="G2" s="136"/>
      <c r="H2" s="136"/>
      <c r="I2" s="136"/>
      <c r="J2" s="136"/>
      <c r="K2" s="136"/>
      <c r="L2" s="136"/>
      <c r="M2" s="136"/>
      <c r="N2" s="138"/>
      <c r="O2" s="135"/>
      <c r="P2" s="194"/>
      <c r="Q2" s="194"/>
      <c r="R2" s="3"/>
      <c r="S2" s="4"/>
    </row>
    <row r="3" spans="1:19" ht="6.75" customHeight="1">
      <c r="A3" s="135"/>
      <c r="B3" s="136"/>
      <c r="C3" s="136"/>
      <c r="D3" s="139"/>
      <c r="E3" s="136"/>
      <c r="F3" s="136"/>
      <c r="G3" s="136"/>
      <c r="H3" s="136"/>
      <c r="I3" s="136"/>
      <c r="J3" s="136"/>
      <c r="K3" s="136"/>
      <c r="L3" s="136"/>
      <c r="M3" s="136"/>
      <c r="N3" s="136"/>
      <c r="O3" s="136"/>
      <c r="P3" s="140"/>
      <c r="Q3" s="140"/>
      <c r="R3" s="3"/>
      <c r="S3" s="4"/>
    </row>
    <row r="4" spans="1:19" ht="20.100000000000001" customHeight="1">
      <c r="A4" s="141"/>
      <c r="B4" s="142">
        <v>1</v>
      </c>
      <c r="C4" s="142" t="s">
        <v>8</v>
      </c>
      <c r="D4" s="142"/>
      <c r="E4" s="143"/>
      <c r="F4" s="143"/>
      <c r="G4" s="144"/>
      <c r="H4" s="136"/>
      <c r="I4" s="136"/>
      <c r="J4" s="136"/>
      <c r="K4" s="136"/>
      <c r="L4" s="136"/>
      <c r="M4" s="136"/>
      <c r="N4" s="136"/>
      <c r="O4" s="136"/>
      <c r="P4" s="140"/>
      <c r="Q4" s="140"/>
      <c r="R4" s="3"/>
      <c r="S4" s="4"/>
    </row>
    <row r="5" spans="1:19" ht="20.100000000000001" customHeight="1">
      <c r="A5" s="141"/>
      <c r="B5" s="143"/>
      <c r="C5" s="145" t="s">
        <v>77</v>
      </c>
      <c r="D5" s="143"/>
      <c r="E5" s="143"/>
      <c r="F5" s="143"/>
      <c r="G5" s="144"/>
      <c r="H5" s="136"/>
      <c r="I5" s="136"/>
      <c r="J5" s="136"/>
      <c r="K5" s="136"/>
      <c r="L5" s="136"/>
      <c r="M5" s="136"/>
      <c r="N5" s="136"/>
      <c r="O5" s="136"/>
      <c r="P5" s="140"/>
      <c r="Q5" s="140"/>
      <c r="R5" s="3"/>
      <c r="S5" s="4"/>
    </row>
    <row r="6" spans="1:19" ht="20.100000000000001" customHeight="1">
      <c r="A6" s="141"/>
      <c r="B6" s="142">
        <v>2</v>
      </c>
      <c r="C6" s="142" t="s">
        <v>78</v>
      </c>
      <c r="D6" s="143"/>
      <c r="E6" s="143"/>
      <c r="F6" s="143"/>
      <c r="G6" s="144"/>
      <c r="H6" s="136"/>
      <c r="I6" s="136"/>
      <c r="J6" s="136"/>
      <c r="K6" s="136"/>
      <c r="L6" s="136"/>
      <c r="M6" s="136"/>
      <c r="N6" s="136"/>
      <c r="O6" s="136"/>
      <c r="P6" s="140"/>
      <c r="Q6" s="140"/>
      <c r="R6" s="3"/>
      <c r="S6" s="4"/>
    </row>
    <row r="7" spans="1:19" ht="20.100000000000001" customHeight="1">
      <c r="A7" s="141"/>
      <c r="B7" s="143"/>
      <c r="C7" s="146" t="s">
        <v>79</v>
      </c>
      <c r="D7" s="143"/>
      <c r="E7" s="143"/>
      <c r="F7" s="143"/>
      <c r="G7" s="144"/>
      <c r="H7" s="136"/>
      <c r="I7" s="136"/>
      <c r="J7" s="136"/>
      <c r="K7" s="136"/>
      <c r="L7" s="136"/>
      <c r="M7" s="136"/>
      <c r="N7" s="136"/>
      <c r="O7" s="136"/>
      <c r="P7" s="140"/>
      <c r="Q7" s="140"/>
      <c r="R7" s="3"/>
      <c r="S7" s="4"/>
    </row>
    <row r="8" spans="1:19" ht="20.100000000000001" customHeight="1">
      <c r="A8" s="141"/>
      <c r="B8" s="142">
        <v>3</v>
      </c>
      <c r="C8" s="147" t="s">
        <v>37</v>
      </c>
      <c r="D8" s="143"/>
      <c r="E8" s="143"/>
      <c r="F8" s="143"/>
      <c r="G8" s="144"/>
      <c r="H8" s="136"/>
      <c r="I8" s="136"/>
      <c r="J8" s="136"/>
      <c r="K8" s="136"/>
      <c r="L8" s="136"/>
      <c r="M8" s="136"/>
      <c r="N8" s="136"/>
      <c r="O8" s="136"/>
      <c r="P8" s="140"/>
      <c r="Q8" s="140"/>
      <c r="R8" s="3"/>
      <c r="S8" s="4"/>
    </row>
    <row r="9" spans="1:19" ht="7.5" customHeight="1" thickBot="1">
      <c r="A9" s="141"/>
      <c r="B9" s="143"/>
      <c r="C9" s="148"/>
      <c r="D9" s="143"/>
      <c r="E9" s="143"/>
      <c r="F9" s="143"/>
      <c r="G9" s="144"/>
      <c r="H9" s="136"/>
      <c r="I9" s="136"/>
      <c r="J9" s="136"/>
      <c r="K9" s="136"/>
      <c r="L9" s="136"/>
      <c r="M9" s="136"/>
      <c r="N9" s="136"/>
      <c r="O9" s="136"/>
      <c r="P9" s="140"/>
      <c r="Q9" s="140"/>
      <c r="R9" s="3"/>
      <c r="S9" s="4"/>
    </row>
    <row r="10" spans="1:19" ht="20.100000000000001" customHeight="1" thickTop="1">
      <c r="A10" s="141"/>
      <c r="B10" s="143"/>
      <c r="C10" s="195" t="s">
        <v>80</v>
      </c>
      <c r="D10" s="196"/>
      <c r="E10" s="196"/>
      <c r="F10" s="106">
        <v>200</v>
      </c>
      <c r="G10" s="144"/>
      <c r="H10" s="136"/>
      <c r="I10" s="136"/>
      <c r="J10" s="136"/>
      <c r="K10" s="136"/>
      <c r="L10" s="136"/>
      <c r="M10" s="136"/>
      <c r="N10" s="136"/>
      <c r="O10" s="136"/>
      <c r="P10" s="140"/>
      <c r="Q10" s="140"/>
      <c r="R10" s="3"/>
      <c r="S10" s="4"/>
    </row>
    <row r="11" spans="1:19" ht="20.100000000000001" customHeight="1">
      <c r="A11" s="141"/>
      <c r="B11" s="143"/>
      <c r="C11" s="197" t="s">
        <v>38</v>
      </c>
      <c r="D11" s="198"/>
      <c r="E11" s="198"/>
      <c r="F11" s="107">
        <v>800</v>
      </c>
      <c r="G11" s="144"/>
      <c r="H11" s="136"/>
      <c r="I11" s="136"/>
      <c r="J11" s="136"/>
      <c r="K11" s="136"/>
      <c r="L11" s="136"/>
      <c r="M11" s="136"/>
      <c r="N11" s="136"/>
      <c r="O11" s="136"/>
      <c r="P11" s="140"/>
      <c r="Q11" s="140"/>
      <c r="R11" s="3"/>
      <c r="S11" s="4"/>
    </row>
    <row r="12" spans="1:19" ht="20.100000000000001" customHeight="1">
      <c r="A12" s="141"/>
      <c r="B12" s="143"/>
      <c r="C12" s="197" t="s">
        <v>39</v>
      </c>
      <c r="D12" s="198"/>
      <c r="E12" s="198"/>
      <c r="F12" s="107">
        <v>5500</v>
      </c>
      <c r="G12" s="144"/>
      <c r="H12" s="136"/>
      <c r="I12" s="136"/>
      <c r="J12" s="136"/>
      <c r="K12" s="136"/>
      <c r="L12" s="136"/>
      <c r="M12" s="136"/>
      <c r="N12" s="136"/>
      <c r="O12" s="136"/>
      <c r="P12" s="140"/>
      <c r="Q12" s="140"/>
      <c r="R12" s="3"/>
      <c r="S12" s="4"/>
    </row>
    <row r="13" spans="1:19" ht="20.100000000000001" customHeight="1">
      <c r="A13" s="141"/>
      <c r="B13" s="143"/>
      <c r="C13" s="199" t="s">
        <v>40</v>
      </c>
      <c r="D13" s="200"/>
      <c r="E13" s="200"/>
      <c r="F13" s="108">
        <v>8</v>
      </c>
      <c r="G13" s="149" t="s">
        <v>81</v>
      </c>
      <c r="H13" s="136"/>
      <c r="I13" s="136"/>
      <c r="J13" s="136"/>
      <c r="K13" s="136"/>
      <c r="L13" s="136"/>
      <c r="M13" s="136"/>
      <c r="N13" s="136"/>
      <c r="O13" s="136"/>
      <c r="P13" s="140"/>
      <c r="Q13" s="140"/>
      <c r="R13" s="3"/>
      <c r="S13" s="4"/>
    </row>
    <row r="14" spans="1:19" ht="20.100000000000001" customHeight="1">
      <c r="A14" s="141"/>
      <c r="B14" s="143"/>
      <c r="C14" s="187" t="s">
        <v>41</v>
      </c>
      <c r="D14" s="188"/>
      <c r="E14" s="188"/>
      <c r="F14" s="189">
        <v>8</v>
      </c>
      <c r="G14" s="144"/>
      <c r="H14" s="136"/>
      <c r="I14" s="136"/>
      <c r="J14" s="136"/>
      <c r="K14" s="136"/>
      <c r="L14" s="136"/>
      <c r="M14" s="136"/>
      <c r="N14" s="136"/>
      <c r="O14" s="136"/>
      <c r="P14" s="140"/>
      <c r="Q14" s="140"/>
      <c r="R14" s="3"/>
      <c r="S14" s="4"/>
    </row>
    <row r="15" spans="1:19" ht="15" customHeight="1" thickBot="1">
      <c r="A15" s="141"/>
      <c r="B15" s="143"/>
      <c r="C15" s="191" t="s">
        <v>163</v>
      </c>
      <c r="D15" s="192"/>
      <c r="E15" s="192"/>
      <c r="F15" s="190"/>
      <c r="G15" s="150"/>
      <c r="H15" s="136"/>
      <c r="I15" s="136"/>
      <c r="J15" s="136"/>
      <c r="K15" s="136"/>
      <c r="L15" s="136"/>
      <c r="M15" s="136"/>
      <c r="N15" s="136"/>
      <c r="O15" s="136"/>
      <c r="P15" s="140"/>
      <c r="Q15" s="140"/>
      <c r="R15" s="3"/>
      <c r="S15" s="4"/>
    </row>
    <row r="16" spans="1:19" ht="20.100000000000001" customHeight="1" thickTop="1">
      <c r="A16" s="141"/>
      <c r="B16" s="151" t="s">
        <v>82</v>
      </c>
      <c r="C16" s="147" t="s">
        <v>9</v>
      </c>
      <c r="D16" s="148"/>
      <c r="E16" s="148"/>
      <c r="F16" s="148"/>
      <c r="G16" s="150"/>
      <c r="H16" s="136"/>
      <c r="I16" s="136"/>
      <c r="J16" s="136"/>
      <c r="K16" s="136"/>
      <c r="L16" s="136"/>
      <c r="M16" s="136"/>
      <c r="N16" s="136"/>
      <c r="O16" s="136"/>
      <c r="P16" s="140"/>
      <c r="Q16" s="140"/>
      <c r="R16" s="3"/>
      <c r="S16" s="4"/>
    </row>
    <row r="17" spans="1:19" ht="17.100000000000001" customHeight="1">
      <c r="A17" s="141"/>
      <c r="B17" s="143"/>
      <c r="C17" s="148" t="s">
        <v>67</v>
      </c>
      <c r="D17" s="148"/>
      <c r="E17" s="135"/>
      <c r="F17" s="148" t="s">
        <v>68</v>
      </c>
      <c r="G17" s="150"/>
      <c r="H17" s="136"/>
      <c r="I17" s="136"/>
      <c r="J17" s="136"/>
      <c r="K17" s="136"/>
      <c r="L17" s="136"/>
      <c r="M17" s="136"/>
      <c r="N17" s="136"/>
      <c r="O17" s="136"/>
      <c r="P17" s="140"/>
      <c r="Q17" s="140"/>
      <c r="R17" s="3"/>
      <c r="S17" s="4"/>
    </row>
    <row r="18" spans="1:19" ht="17.100000000000001" customHeight="1">
      <c r="A18" s="141"/>
      <c r="B18" s="143"/>
      <c r="C18" s="152" t="s">
        <v>74</v>
      </c>
      <c r="D18" s="148"/>
      <c r="E18" s="135"/>
      <c r="F18" s="152" t="s">
        <v>69</v>
      </c>
      <c r="G18" s="150"/>
      <c r="H18" s="136"/>
      <c r="I18" s="136"/>
      <c r="J18" s="136"/>
      <c r="K18" s="136"/>
      <c r="L18" s="136"/>
      <c r="M18" s="136"/>
      <c r="N18" s="136"/>
      <c r="O18" s="136"/>
      <c r="P18" s="140"/>
      <c r="Q18" s="140"/>
      <c r="R18" s="3"/>
      <c r="S18" s="4"/>
    </row>
    <row r="19" spans="1:19" ht="17.100000000000001" customHeight="1">
      <c r="A19" s="141"/>
      <c r="B19" s="143"/>
      <c r="C19" s="152" t="s">
        <v>75</v>
      </c>
      <c r="D19" s="148"/>
      <c r="E19" s="135"/>
      <c r="F19" s="152" t="s">
        <v>76</v>
      </c>
      <c r="G19" s="150"/>
      <c r="H19" s="136"/>
      <c r="I19" s="136"/>
      <c r="J19" s="136"/>
      <c r="K19" s="136"/>
      <c r="L19" s="136"/>
      <c r="M19" s="136"/>
      <c r="N19" s="136"/>
      <c r="O19" s="136"/>
      <c r="P19" s="140"/>
      <c r="Q19" s="140"/>
      <c r="R19" s="3"/>
      <c r="S19" s="4"/>
    </row>
    <row r="20" spans="1:19" ht="4.5" customHeight="1">
      <c r="A20" s="135"/>
      <c r="B20" s="125"/>
      <c r="C20" s="153"/>
      <c r="D20" s="153"/>
      <c r="E20" s="153"/>
      <c r="F20" s="153"/>
      <c r="G20" s="138"/>
      <c r="H20" s="136"/>
      <c r="I20" s="136"/>
      <c r="J20" s="136"/>
      <c r="K20" s="136"/>
      <c r="L20" s="136"/>
      <c r="M20" s="154"/>
      <c r="N20" s="155"/>
      <c r="O20" s="136"/>
      <c r="P20" s="140"/>
      <c r="Q20" s="140"/>
      <c r="R20" s="3"/>
      <c r="S20" s="4"/>
    </row>
    <row r="21" spans="1:19" ht="17.25" thickBot="1">
      <c r="A21" s="135"/>
      <c r="B21" s="125"/>
      <c r="C21" s="147" t="s">
        <v>42</v>
      </c>
      <c r="D21" s="125"/>
      <c r="E21" s="125"/>
      <c r="F21" s="125"/>
      <c r="G21" s="136"/>
      <c r="H21" s="136"/>
      <c r="I21" s="136"/>
      <c r="J21" s="136"/>
      <c r="K21" s="136"/>
      <c r="L21" s="136"/>
      <c r="M21" s="154"/>
      <c r="N21" s="155"/>
      <c r="O21" s="136"/>
      <c r="P21" s="140"/>
      <c r="Q21" s="140"/>
      <c r="R21" s="3"/>
      <c r="S21" s="4"/>
    </row>
    <row r="22" spans="1:19" ht="17.25" thickTop="1">
      <c r="A22" s="135"/>
      <c r="B22" s="136"/>
      <c r="C22" s="109" t="s">
        <v>83</v>
      </c>
      <c r="D22" s="110" t="s">
        <v>84</v>
      </c>
      <c r="E22" s="111" t="s">
        <v>43</v>
      </c>
      <c r="F22" s="110" t="s">
        <v>44</v>
      </c>
      <c r="G22" s="110" t="s">
        <v>85</v>
      </c>
      <c r="H22" s="110" t="s">
        <v>86</v>
      </c>
      <c r="I22" s="112" t="s">
        <v>87</v>
      </c>
      <c r="J22" s="113"/>
      <c r="K22" s="114"/>
      <c r="L22" s="205" t="s">
        <v>45</v>
      </c>
      <c r="M22" s="206"/>
      <c r="N22" s="207"/>
      <c r="O22" s="136"/>
      <c r="P22" s="140"/>
      <c r="Q22" s="140"/>
      <c r="R22" s="3"/>
      <c r="S22" s="4"/>
    </row>
    <row r="23" spans="1:19" ht="26.25" customHeight="1">
      <c r="A23" s="135"/>
      <c r="B23" s="136"/>
      <c r="C23" s="115" t="s">
        <v>10</v>
      </c>
      <c r="D23" s="116" t="s">
        <v>11</v>
      </c>
      <c r="E23" s="116" t="s">
        <v>88</v>
      </c>
      <c r="F23" s="116" t="s">
        <v>89</v>
      </c>
      <c r="G23" s="116" t="s">
        <v>90</v>
      </c>
      <c r="H23" s="116" t="s">
        <v>91</v>
      </c>
      <c r="I23" s="117" t="s">
        <v>12</v>
      </c>
      <c r="J23" s="118"/>
      <c r="K23" s="114"/>
      <c r="L23" s="119">
        <v>1</v>
      </c>
      <c r="M23" s="120">
        <v>2</v>
      </c>
      <c r="N23" s="121">
        <v>3</v>
      </c>
      <c r="O23" s="136"/>
      <c r="P23" s="140"/>
      <c r="Q23" s="140"/>
      <c r="R23" s="3"/>
      <c r="S23" s="4"/>
    </row>
    <row r="24" spans="1:19" ht="16.5">
      <c r="A24" s="135"/>
      <c r="B24" s="136"/>
      <c r="C24" s="122">
        <v>0</v>
      </c>
      <c r="D24" s="123">
        <f t="shared" ref="D24:D33" si="0">0.5*0.125*I24*F$13^2*(F$11*COS(C24*PI()/180)^2+F$12*SIN(C24*PI()/180)^2)/1000</f>
        <v>2.4</v>
      </c>
      <c r="E24" s="12">
        <f t="shared" ref="E24:E33" si="1">D24*COS(H24*PI()/180)</f>
        <v>2.4</v>
      </c>
      <c r="F24" s="12">
        <f t="shared" ref="F24:F33" si="2">D24*SIN(H24*PI()/180)</f>
        <v>0</v>
      </c>
      <c r="G24" s="12">
        <f t="shared" ref="G24:G33" si="3">(0.291+0.0023*C24)*F$10</f>
        <v>58.199999999999996</v>
      </c>
      <c r="H24" s="13">
        <f t="shared" ref="H24:H33" si="4">IF(C24=0,0,(1-0.15*(1-C24/90)-0.8*(1-C24/90)^3)*90)</f>
        <v>0</v>
      </c>
      <c r="I24" s="14">
        <f t="shared" ref="I24:I33" si="5">IF(F$14=1,L24,IF(F$14=2,M24,N24))</f>
        <v>0.75</v>
      </c>
      <c r="J24" s="15"/>
      <c r="K24" s="124"/>
      <c r="L24" s="185">
        <f t="shared" ref="L24:L33" si="6">1.142-0.142*COS(2*C24*PI()/180)-0.367*COS(4*C24*PI()/180)-0.133*COS(6*C24*PI()/180)</f>
        <v>0.49999999999999989</v>
      </c>
      <c r="M24" s="16">
        <f t="shared" ref="M24:M33" si="7">1.325-0.05*COS(2*C24*PI()/180)-0.35*COS(4*C24*PI()/180)-0.175*COS(6*C24*PI()/180)</f>
        <v>0.75</v>
      </c>
      <c r="N24" s="17">
        <f t="shared" ref="N24:N33" si="8">1.2-0.083*COS(2*C24*PI()/180)-0.25*COS(4*C24*PI()/180)-0.117*COS(6*C24*PI()/180)</f>
        <v>0.75</v>
      </c>
      <c r="O24" s="138"/>
      <c r="P24" s="135"/>
      <c r="Q24" s="135"/>
      <c r="R24" s="3"/>
      <c r="S24" s="4"/>
    </row>
    <row r="25" spans="1:19" ht="16.5">
      <c r="A25" s="135"/>
      <c r="B25" s="136"/>
      <c r="C25" s="122">
        <v>10</v>
      </c>
      <c r="D25" s="18">
        <f t="shared" si="0"/>
        <v>3.2847064377465962</v>
      </c>
      <c r="E25" s="12">
        <f t="shared" si="1"/>
        <v>2.9153655992494096</v>
      </c>
      <c r="F25" s="12">
        <f t="shared" si="2"/>
        <v>1.5132547058863102</v>
      </c>
      <c r="G25" s="12">
        <f t="shared" si="3"/>
        <v>62.8</v>
      </c>
      <c r="H25" s="13">
        <f t="shared" si="4"/>
        <v>27.432098765432098</v>
      </c>
      <c r="I25" s="14">
        <f t="shared" si="5"/>
        <v>0.87199440169502518</v>
      </c>
      <c r="J25" s="15"/>
      <c r="K25" s="125"/>
      <c r="L25" s="185">
        <f t="shared" si="6"/>
        <v>0.66092533722373581</v>
      </c>
      <c r="M25" s="16">
        <f t="shared" si="7"/>
        <v>0.92239981386906222</v>
      </c>
      <c r="N25" s="17">
        <f t="shared" si="8"/>
        <v>0.87199440169502518</v>
      </c>
      <c r="O25" s="138"/>
      <c r="P25" s="135"/>
      <c r="Q25" s="135"/>
      <c r="R25" s="3"/>
      <c r="S25" s="4"/>
    </row>
    <row r="26" spans="1:19" ht="16.5">
      <c r="A26" s="135"/>
      <c r="B26" s="136"/>
      <c r="C26" s="122">
        <v>20</v>
      </c>
      <c r="D26" s="18">
        <f t="shared" si="0"/>
        <v>6.2171921788548126</v>
      </c>
      <c r="E26" s="12">
        <f t="shared" si="1"/>
        <v>4.3481225313768617</v>
      </c>
      <c r="F26" s="12">
        <f t="shared" si="2"/>
        <v>4.4437944417970474</v>
      </c>
      <c r="G26" s="12">
        <f t="shared" si="3"/>
        <v>67.399999999999991</v>
      </c>
      <c r="H26" s="13">
        <f t="shared" si="4"/>
        <v>45.623456790123448</v>
      </c>
      <c r="I26" s="14">
        <f t="shared" si="5"/>
        <v>1.1515062668043923</v>
      </c>
      <c r="J26" s="15"/>
      <c r="K26" s="125"/>
      <c r="L26" s="185">
        <f t="shared" si="6"/>
        <v>1.0359928078733416</v>
      </c>
      <c r="M26" s="16">
        <f t="shared" si="7"/>
        <v>1.3134209156606254</v>
      </c>
      <c r="N26" s="17">
        <f t="shared" si="8"/>
        <v>1.1515062668043923</v>
      </c>
      <c r="O26" s="138"/>
      <c r="P26" s="135"/>
      <c r="Q26" s="135"/>
      <c r="R26" s="3"/>
      <c r="S26" s="4"/>
    </row>
    <row r="27" spans="1:19" ht="14.25">
      <c r="A27" s="135"/>
      <c r="B27" s="136"/>
      <c r="C27" s="122">
        <v>30</v>
      </c>
      <c r="D27" s="18">
        <f t="shared" si="0"/>
        <v>11.063949999999998</v>
      </c>
      <c r="E27" s="12">
        <f t="shared" si="1"/>
        <v>5.5876249156902915</v>
      </c>
      <c r="F27" s="12">
        <f t="shared" si="2"/>
        <v>9.5493160699631794</v>
      </c>
      <c r="G27" s="12">
        <f t="shared" si="3"/>
        <v>72</v>
      </c>
      <c r="H27" s="13">
        <f t="shared" si="4"/>
        <v>59.666666666666657</v>
      </c>
      <c r="I27" s="14">
        <f t="shared" si="5"/>
        <v>1.4004999999999999</v>
      </c>
      <c r="J27" s="15"/>
      <c r="K27" s="125"/>
      <c r="L27" s="185">
        <f t="shared" si="6"/>
        <v>1.3875</v>
      </c>
      <c r="M27" s="16">
        <f t="shared" si="7"/>
        <v>1.65</v>
      </c>
      <c r="N27" s="17">
        <f t="shared" si="8"/>
        <v>1.4004999999999999</v>
      </c>
      <c r="O27" s="138"/>
      <c r="P27" s="135"/>
      <c r="Q27" s="135"/>
      <c r="R27" s="4"/>
      <c r="S27" s="4"/>
    </row>
    <row r="28" spans="1:19" ht="14.25">
      <c r="A28" s="135"/>
      <c r="B28" s="136"/>
      <c r="C28" s="122">
        <v>40</v>
      </c>
      <c r="D28" s="18">
        <f t="shared" si="0"/>
        <v>16.221352431679573</v>
      </c>
      <c r="E28" s="12">
        <f t="shared" si="1"/>
        <v>5.5069533413253193</v>
      </c>
      <c r="F28" s="12">
        <f t="shared" si="2"/>
        <v>15.257972984942093</v>
      </c>
      <c r="G28" s="12">
        <f t="shared" si="3"/>
        <v>76.599999999999994</v>
      </c>
      <c r="H28" s="13">
        <f t="shared" si="4"/>
        <v>70.154320987654316</v>
      </c>
      <c r="I28" s="14">
        <f t="shared" si="5"/>
        <v>1.4790103564501218</v>
      </c>
      <c r="J28" s="15"/>
      <c r="K28" s="125"/>
      <c r="L28" s="185">
        <f t="shared" si="6"/>
        <v>1.5287091505997241</v>
      </c>
      <c r="M28" s="16">
        <f t="shared" si="7"/>
        <v>1.7327100083917213</v>
      </c>
      <c r="N28" s="17">
        <f t="shared" si="8"/>
        <v>1.4790103564501218</v>
      </c>
      <c r="O28" s="138"/>
      <c r="P28" s="135"/>
      <c r="Q28" s="135"/>
      <c r="R28" s="4"/>
      <c r="S28" s="4"/>
    </row>
    <row r="29" spans="1:19" ht="14.25">
      <c r="A29" s="135"/>
      <c r="B29" s="136"/>
      <c r="C29" s="122">
        <v>50</v>
      </c>
      <c r="D29" s="18">
        <f t="shared" si="0"/>
        <v>19.794784630736391</v>
      </c>
      <c r="E29" s="12">
        <f t="shared" si="1"/>
        <v>4.223974795013822</v>
      </c>
      <c r="F29" s="12">
        <f t="shared" si="2"/>
        <v>19.338860760353118</v>
      </c>
      <c r="G29" s="12">
        <f t="shared" si="3"/>
        <v>81.199999999999989</v>
      </c>
      <c r="H29" s="13">
        <f t="shared" si="4"/>
        <v>77.679012345679013</v>
      </c>
      <c r="I29" s="14">
        <f t="shared" si="5"/>
        <v>1.3908359539428323</v>
      </c>
      <c r="J29" s="15"/>
      <c r="K29" s="125"/>
      <c r="L29" s="185">
        <f t="shared" si="6"/>
        <v>1.4450252330571325</v>
      </c>
      <c r="M29" s="16">
        <f t="shared" si="7"/>
        <v>1.5750748261584144</v>
      </c>
      <c r="N29" s="17">
        <f t="shared" si="8"/>
        <v>1.3908359539428323</v>
      </c>
      <c r="O29" s="138"/>
      <c r="P29" s="135"/>
      <c r="Q29" s="135"/>
      <c r="R29" s="4"/>
      <c r="S29" s="4"/>
    </row>
    <row r="30" spans="1:19" ht="14.25">
      <c r="A30" s="135"/>
      <c r="B30" s="136"/>
      <c r="C30" s="122">
        <v>60</v>
      </c>
      <c r="D30" s="18">
        <f t="shared" si="0"/>
        <v>21.61634999999999</v>
      </c>
      <c r="E30" s="12">
        <f t="shared" si="1"/>
        <v>2.6967698675027703</v>
      </c>
      <c r="F30" s="12">
        <f t="shared" si="2"/>
        <v>21.447471170378773</v>
      </c>
      <c r="G30" s="12">
        <f t="shared" si="3"/>
        <v>85.8</v>
      </c>
      <c r="H30" s="13">
        <f t="shared" si="4"/>
        <v>82.833333333333329</v>
      </c>
      <c r="I30" s="14">
        <f t="shared" si="5"/>
        <v>1.2494999999999998</v>
      </c>
      <c r="J30" s="15"/>
      <c r="K30" s="125"/>
      <c r="L30" s="185">
        <f t="shared" si="6"/>
        <v>1.2635000000000001</v>
      </c>
      <c r="M30" s="16">
        <f t="shared" si="7"/>
        <v>1.3499999999999999</v>
      </c>
      <c r="N30" s="17">
        <f t="shared" si="8"/>
        <v>1.2494999999999998</v>
      </c>
      <c r="O30" s="138"/>
      <c r="P30" s="135"/>
      <c r="Q30" s="135"/>
      <c r="R30" s="4"/>
      <c r="S30" s="4"/>
    </row>
    <row r="31" spans="1:19" ht="14.25">
      <c r="A31" s="135"/>
      <c r="B31" s="136"/>
      <c r="C31" s="122">
        <v>70</v>
      </c>
      <c r="D31" s="18">
        <f t="shared" si="0"/>
        <v>23.002008931517008</v>
      </c>
      <c r="E31" s="12">
        <f t="shared" si="1"/>
        <v>1.5204764987312567</v>
      </c>
      <c r="F31" s="12">
        <f t="shared" si="2"/>
        <v>22.951700723527967</v>
      </c>
      <c r="G31" s="12">
        <f t="shared" si="3"/>
        <v>90.399999999999991</v>
      </c>
      <c r="H31" s="13">
        <f t="shared" si="4"/>
        <v>86.209876543209873</v>
      </c>
      <c r="I31" s="14">
        <f t="shared" si="5"/>
        <v>1.1616696443621426</v>
      </c>
      <c r="J31" s="15"/>
      <c r="K31" s="125"/>
      <c r="L31" s="185">
        <f t="shared" si="6"/>
        <v>1.1205494297191314</v>
      </c>
      <c r="M31" s="16">
        <f t="shared" si="7"/>
        <v>1.2150253599725234</v>
      </c>
      <c r="N31" s="17">
        <f t="shared" si="8"/>
        <v>1.1616696443621426</v>
      </c>
      <c r="O31" s="138"/>
      <c r="P31" s="135"/>
      <c r="Q31" s="135"/>
      <c r="R31" s="4"/>
      <c r="S31" s="4"/>
    </row>
    <row r="32" spans="1:19" ht="14.25">
      <c r="A32" s="135"/>
      <c r="B32" s="136"/>
      <c r="C32" s="122">
        <v>80</v>
      </c>
      <c r="D32" s="18">
        <f t="shared" si="0"/>
        <v>24.540555389465609</v>
      </c>
      <c r="E32" s="12">
        <f t="shared" si="1"/>
        <v>0.68468394557688872</v>
      </c>
      <c r="F32" s="12">
        <f t="shared" si="2"/>
        <v>24.531002154785664</v>
      </c>
      <c r="G32" s="12">
        <f t="shared" si="3"/>
        <v>95</v>
      </c>
      <c r="H32" s="13">
        <f t="shared" si="4"/>
        <v>88.401234567901227</v>
      </c>
      <c r="I32" s="14">
        <f t="shared" si="5"/>
        <v>1.1449833767454858</v>
      </c>
      <c r="J32" s="15"/>
      <c r="K32" s="125"/>
      <c r="L32" s="185">
        <f t="shared" si="6"/>
        <v>1.060798041526934</v>
      </c>
      <c r="M32" s="16">
        <f t="shared" si="7"/>
        <v>1.191369075947653</v>
      </c>
      <c r="N32" s="17">
        <f t="shared" si="8"/>
        <v>1.1449833767454858</v>
      </c>
      <c r="O32" s="138"/>
      <c r="P32" s="135"/>
      <c r="Q32" s="135"/>
      <c r="R32" s="4"/>
      <c r="S32" s="4"/>
    </row>
    <row r="33" spans="1:19" ht="15" thickBot="1">
      <c r="A33" s="135"/>
      <c r="B33" s="136"/>
      <c r="C33" s="126">
        <v>90</v>
      </c>
      <c r="D33" s="19">
        <f t="shared" si="0"/>
        <v>25.299999999999997</v>
      </c>
      <c r="E33" s="20">
        <f t="shared" si="1"/>
        <v>1.5498127954594041E-15</v>
      </c>
      <c r="F33" s="20">
        <f t="shared" si="2"/>
        <v>25.299999999999997</v>
      </c>
      <c r="G33" s="20">
        <f t="shared" si="3"/>
        <v>99.6</v>
      </c>
      <c r="H33" s="21">
        <f t="shared" si="4"/>
        <v>90</v>
      </c>
      <c r="I33" s="22">
        <f t="shared" si="5"/>
        <v>1.1499999999999999</v>
      </c>
      <c r="J33" s="15"/>
      <c r="K33" s="125"/>
      <c r="L33" s="186">
        <f t="shared" si="6"/>
        <v>1.0499999999999998</v>
      </c>
      <c r="M33" s="23">
        <f t="shared" si="7"/>
        <v>1.2</v>
      </c>
      <c r="N33" s="24">
        <f t="shared" si="8"/>
        <v>1.1499999999999999</v>
      </c>
      <c r="O33" s="138"/>
      <c r="P33" s="135"/>
      <c r="Q33" s="135"/>
      <c r="R33" s="4"/>
      <c r="S33" s="4"/>
    </row>
    <row r="34" spans="1:19" ht="15" thickTop="1">
      <c r="A34" s="135"/>
      <c r="B34" s="136"/>
      <c r="C34" s="208" t="s">
        <v>13</v>
      </c>
      <c r="D34" s="210">
        <f>IF(F14=1,D24*6,IF(F14=2,D24*6,D24*4))</f>
        <v>9.6</v>
      </c>
      <c r="E34" s="127" t="s">
        <v>14</v>
      </c>
      <c r="F34" s="128"/>
      <c r="G34" s="128"/>
      <c r="H34" s="129"/>
      <c r="I34" s="130"/>
      <c r="J34" s="15"/>
      <c r="K34" s="125"/>
      <c r="L34" s="125"/>
      <c r="M34" s="125"/>
      <c r="N34" s="125"/>
      <c r="O34" s="136"/>
      <c r="P34" s="136"/>
      <c r="Q34" s="136"/>
      <c r="R34" s="4"/>
      <c r="S34" s="4"/>
    </row>
    <row r="35" spans="1:19" ht="15" thickBot="1">
      <c r="A35" s="135"/>
      <c r="B35" s="136"/>
      <c r="C35" s="209"/>
      <c r="D35" s="211"/>
      <c r="E35" s="131" t="s">
        <v>92</v>
      </c>
      <c r="F35" s="132"/>
      <c r="G35" s="132"/>
      <c r="H35" s="133"/>
      <c r="I35" s="134"/>
      <c r="J35" s="15"/>
      <c r="K35" s="125"/>
      <c r="L35" s="125"/>
      <c r="M35" s="125"/>
      <c r="N35" s="125"/>
      <c r="O35" s="136"/>
      <c r="P35" s="136"/>
      <c r="Q35" s="136"/>
      <c r="R35" s="4"/>
      <c r="S35" s="4"/>
    </row>
    <row r="36" spans="1:19" ht="18" customHeight="1" thickTop="1">
      <c r="A36" s="135"/>
      <c r="B36" s="136"/>
      <c r="C36" s="156" t="s">
        <v>46</v>
      </c>
      <c r="D36" s="157"/>
      <c r="E36" s="158"/>
      <c r="F36" s="158"/>
      <c r="G36" s="158"/>
      <c r="H36" s="159"/>
      <c r="I36" s="15"/>
      <c r="J36" s="15"/>
      <c r="K36" s="125"/>
      <c r="L36" s="125"/>
      <c r="M36" s="125"/>
      <c r="N36" s="125"/>
      <c r="O36" s="136"/>
      <c r="P36" s="136"/>
      <c r="Q36" s="136"/>
      <c r="R36" s="4"/>
      <c r="S36" s="4"/>
    </row>
    <row r="37" spans="1:19" s="2" customFormat="1" ht="16.5" customHeight="1">
      <c r="A37" s="138"/>
      <c r="B37" s="136"/>
      <c r="C37" s="160" t="s">
        <v>93</v>
      </c>
      <c r="D37" s="157"/>
      <c r="E37" s="158"/>
      <c r="F37" s="158"/>
      <c r="G37" s="158"/>
      <c r="H37" s="159"/>
      <c r="I37" s="15"/>
      <c r="J37" s="15"/>
      <c r="K37" s="125"/>
      <c r="L37" s="125"/>
      <c r="M37" s="125"/>
      <c r="N37" s="125"/>
      <c r="O37" s="136"/>
      <c r="P37" s="136"/>
      <c r="Q37" s="136"/>
      <c r="R37" s="6"/>
      <c r="S37" s="6"/>
    </row>
    <row r="38" spans="1:19" s="2" customFormat="1" ht="13.5" customHeight="1">
      <c r="A38" s="138"/>
      <c r="B38" s="136"/>
      <c r="C38" s="161"/>
      <c r="D38" s="162"/>
      <c r="E38" s="163"/>
      <c r="F38" s="163"/>
      <c r="G38" s="163"/>
      <c r="H38" s="164"/>
      <c r="I38" s="165"/>
      <c r="J38" s="165"/>
      <c r="K38" s="136"/>
      <c r="L38" s="136"/>
      <c r="M38" s="136"/>
      <c r="N38" s="136"/>
      <c r="O38" s="136"/>
      <c r="P38" s="138"/>
      <c r="Q38" s="166"/>
      <c r="R38" s="6"/>
      <c r="S38" s="6"/>
    </row>
    <row r="39" spans="1:19" s="2" customFormat="1" ht="7.5" customHeight="1">
      <c r="A39" s="138"/>
      <c r="B39" s="136"/>
      <c r="C39" s="161"/>
      <c r="D39" s="162"/>
      <c r="E39" s="163"/>
      <c r="F39" s="163"/>
      <c r="G39" s="163"/>
      <c r="H39" s="164"/>
      <c r="I39" s="165"/>
      <c r="J39" s="165"/>
      <c r="K39" s="136"/>
      <c r="L39" s="136"/>
      <c r="M39" s="136"/>
      <c r="N39" s="136"/>
      <c r="O39" s="136"/>
      <c r="P39" s="212"/>
      <c r="Q39" s="213"/>
      <c r="R39" s="6"/>
      <c r="S39" s="6"/>
    </row>
    <row r="40" spans="1:19" ht="14.25">
      <c r="A40" s="135"/>
      <c r="B40" s="136"/>
      <c r="C40" s="161"/>
      <c r="D40" s="162"/>
      <c r="E40" s="163"/>
      <c r="F40" s="163"/>
      <c r="G40" s="163"/>
      <c r="H40" s="164"/>
      <c r="I40" s="165"/>
      <c r="J40" s="165"/>
      <c r="K40" s="136"/>
      <c r="L40" s="136"/>
      <c r="M40" s="136"/>
      <c r="N40" s="136"/>
      <c r="O40" s="135"/>
      <c r="P40" s="213"/>
      <c r="Q40" s="213"/>
      <c r="R40" s="4"/>
      <c r="S40" s="4"/>
    </row>
    <row r="41" spans="1:19" ht="18">
      <c r="A41" s="135"/>
      <c r="B41" s="136"/>
      <c r="C41" s="161"/>
      <c r="D41" s="162"/>
      <c r="E41" s="163"/>
      <c r="F41" s="163"/>
      <c r="G41" s="163"/>
      <c r="H41" s="164"/>
      <c r="I41" s="165"/>
      <c r="J41" s="165"/>
      <c r="K41" s="136"/>
      <c r="L41" s="136"/>
      <c r="M41" s="136"/>
      <c r="N41" s="136"/>
      <c r="O41" s="167"/>
      <c r="P41" s="213"/>
      <c r="Q41" s="213"/>
      <c r="R41" s="4"/>
      <c r="S41" s="4"/>
    </row>
    <row r="42" spans="1:19" ht="17.25">
      <c r="A42" s="135"/>
      <c r="B42" s="136"/>
      <c r="C42" s="168" t="s">
        <v>47</v>
      </c>
      <c r="D42" s="162"/>
      <c r="E42" s="163"/>
      <c r="F42" s="163"/>
      <c r="G42" s="163"/>
      <c r="H42" s="164"/>
      <c r="I42" s="165"/>
      <c r="J42" s="165"/>
      <c r="K42" s="136"/>
      <c r="L42" s="136"/>
      <c r="M42" s="136"/>
      <c r="N42" s="138"/>
      <c r="O42" s="169"/>
      <c r="P42" s="136"/>
      <c r="Q42" s="136"/>
      <c r="R42" s="4"/>
      <c r="S42" s="4"/>
    </row>
    <row r="43" spans="1:19" ht="14.25">
      <c r="A43" s="135"/>
      <c r="B43" s="136"/>
      <c r="C43" s="161"/>
      <c r="D43" s="162"/>
      <c r="E43" s="163"/>
      <c r="F43" s="163"/>
      <c r="G43" s="163"/>
      <c r="H43" s="164"/>
      <c r="I43" s="165"/>
      <c r="J43" s="165"/>
      <c r="K43" s="136"/>
      <c r="L43" s="136"/>
      <c r="M43" s="136"/>
      <c r="N43" s="136"/>
      <c r="O43" s="136"/>
      <c r="P43" s="136"/>
      <c r="Q43" s="136"/>
      <c r="R43" s="4"/>
      <c r="S43" s="4"/>
    </row>
    <row r="44" spans="1:19" ht="17.25">
      <c r="A44" s="135"/>
      <c r="B44" s="136"/>
      <c r="C44" s="161"/>
      <c r="D44" s="168" t="s">
        <v>15</v>
      </c>
      <c r="E44" s="170"/>
      <c r="F44" s="170"/>
      <c r="G44" s="163"/>
      <c r="H44" s="164"/>
      <c r="I44" s="165"/>
      <c r="J44" s="165"/>
      <c r="K44" s="136"/>
      <c r="L44" s="136"/>
      <c r="M44" s="136"/>
      <c r="N44" s="136"/>
      <c r="O44" s="136"/>
      <c r="P44" s="136"/>
      <c r="Q44" s="136"/>
      <c r="R44" s="4"/>
      <c r="S44" s="4"/>
    </row>
    <row r="45" spans="1:19" ht="20.25">
      <c r="A45" s="135"/>
      <c r="B45" s="136"/>
      <c r="C45" s="171"/>
      <c r="D45" s="172" t="s">
        <v>160</v>
      </c>
      <c r="E45" s="173" t="s">
        <v>161</v>
      </c>
      <c r="F45" s="173"/>
      <c r="G45" s="174"/>
      <c r="H45" s="174"/>
      <c r="I45" s="174"/>
      <c r="J45" s="174"/>
      <c r="K45" s="174"/>
      <c r="L45" s="138"/>
      <c r="M45" s="136"/>
      <c r="N45" s="136"/>
      <c r="O45" s="136"/>
      <c r="P45" s="136"/>
      <c r="Q45" s="136"/>
      <c r="R45" s="4"/>
      <c r="S45" s="4"/>
    </row>
    <row r="46" spans="1:19">
      <c r="A46" s="135"/>
      <c r="B46" s="138"/>
      <c r="C46" s="138"/>
      <c r="D46" s="138"/>
      <c r="E46" s="138"/>
      <c r="F46" s="138"/>
      <c r="G46" s="138"/>
      <c r="H46" s="138"/>
      <c r="I46" s="138"/>
      <c r="J46" s="138"/>
      <c r="K46" s="138"/>
      <c r="L46" s="138"/>
      <c r="M46" s="138"/>
      <c r="N46" s="138"/>
      <c r="O46" s="138"/>
      <c r="P46" s="135"/>
      <c r="Q46" s="135"/>
    </row>
    <row r="47" spans="1:19" ht="17.25">
      <c r="A47" s="135"/>
      <c r="B47" s="138"/>
      <c r="C47" s="138"/>
      <c r="D47" s="175" t="s">
        <v>16</v>
      </c>
      <c r="E47" s="176"/>
      <c r="F47" s="138"/>
      <c r="G47" s="138"/>
      <c r="H47" s="138"/>
      <c r="I47" s="138"/>
      <c r="J47" s="138"/>
      <c r="K47" s="138"/>
      <c r="L47" s="138"/>
      <c r="M47" s="138"/>
      <c r="N47" s="138"/>
      <c r="O47" s="138"/>
      <c r="P47" s="135"/>
      <c r="Q47" s="135"/>
    </row>
    <row r="48" spans="1:19" ht="20.25" customHeight="1">
      <c r="A48" s="135"/>
      <c r="B48" s="138"/>
      <c r="C48" s="138"/>
      <c r="D48" s="177" t="s">
        <v>94</v>
      </c>
      <c r="E48" s="176"/>
      <c r="F48" s="138"/>
      <c r="G48" s="138"/>
      <c r="H48" s="138"/>
      <c r="I48" s="138"/>
      <c r="J48" s="138"/>
      <c r="K48" s="138"/>
      <c r="L48" s="138"/>
      <c r="M48" s="138"/>
      <c r="N48" s="138"/>
      <c r="O48" s="138"/>
      <c r="P48" s="135"/>
      <c r="Q48" s="135"/>
    </row>
    <row r="49" spans="1:17" ht="17.25">
      <c r="A49" s="135"/>
      <c r="B49" s="138"/>
      <c r="C49" s="138"/>
      <c r="D49" s="176"/>
      <c r="E49" s="176"/>
      <c r="F49" s="138"/>
      <c r="G49" s="138"/>
      <c r="H49" s="138"/>
      <c r="I49" s="138"/>
      <c r="J49" s="138"/>
      <c r="K49" s="138"/>
      <c r="L49" s="138"/>
      <c r="M49" s="138"/>
      <c r="N49" s="138"/>
      <c r="O49" s="138"/>
      <c r="P49" s="135"/>
      <c r="Q49" s="135"/>
    </row>
    <row r="50" spans="1:17" ht="17.25">
      <c r="A50" s="135"/>
      <c r="B50" s="138"/>
      <c r="C50" s="138"/>
      <c r="D50" s="175" t="s">
        <v>17</v>
      </c>
      <c r="E50" s="176"/>
      <c r="F50" s="138"/>
      <c r="G50" s="138"/>
      <c r="H50" s="138"/>
      <c r="I50" s="138"/>
      <c r="J50" s="138"/>
      <c r="K50" s="138"/>
      <c r="L50" s="138"/>
      <c r="M50" s="138"/>
      <c r="N50" s="138"/>
      <c r="O50" s="138"/>
      <c r="P50" s="135"/>
      <c r="Q50" s="135"/>
    </row>
    <row r="51" spans="1:17" ht="17.25">
      <c r="A51" s="135"/>
      <c r="B51" s="138"/>
      <c r="C51" s="138"/>
      <c r="D51" s="177" t="s">
        <v>95</v>
      </c>
      <c r="E51" s="176"/>
      <c r="F51" s="138"/>
      <c r="G51" s="138"/>
      <c r="H51" s="138"/>
      <c r="I51" s="138"/>
      <c r="J51" s="138"/>
      <c r="K51" s="138"/>
      <c r="L51" s="138"/>
      <c r="M51" s="138"/>
      <c r="N51" s="138"/>
      <c r="O51" s="138"/>
      <c r="P51" s="135"/>
      <c r="Q51" s="135"/>
    </row>
    <row r="52" spans="1:17" ht="17.25">
      <c r="A52" s="135"/>
      <c r="B52" s="138"/>
      <c r="C52" s="138"/>
      <c r="D52" s="176"/>
      <c r="E52" s="176"/>
      <c r="F52" s="138"/>
      <c r="G52" s="138"/>
      <c r="H52" s="138"/>
      <c r="I52" s="138"/>
      <c r="J52" s="138"/>
      <c r="K52" s="138"/>
      <c r="L52" s="138"/>
      <c r="M52" s="138"/>
      <c r="N52" s="138"/>
      <c r="O52" s="138"/>
      <c r="P52" s="135"/>
      <c r="Q52" s="135"/>
    </row>
    <row r="53" spans="1:17" ht="17.25">
      <c r="A53" s="135"/>
      <c r="B53" s="138"/>
      <c r="C53" s="138"/>
      <c r="D53" s="177" t="s">
        <v>48</v>
      </c>
      <c r="E53" s="176"/>
      <c r="F53" s="138"/>
      <c r="G53" s="138"/>
      <c r="H53" s="138"/>
      <c r="I53" s="138"/>
      <c r="J53" s="138"/>
      <c r="K53" s="138"/>
      <c r="L53" s="138"/>
      <c r="M53" s="138"/>
      <c r="N53" s="138"/>
      <c r="O53" s="138"/>
      <c r="P53" s="135"/>
      <c r="Q53" s="135"/>
    </row>
    <row r="54" spans="1:17" ht="17.25">
      <c r="A54" s="135"/>
      <c r="B54" s="138"/>
      <c r="C54" s="138"/>
      <c r="D54" s="177" t="s">
        <v>96</v>
      </c>
      <c r="E54" s="176"/>
      <c r="F54" s="138"/>
      <c r="G54" s="138"/>
      <c r="H54" s="138"/>
      <c r="I54" s="138"/>
      <c r="J54" s="138"/>
      <c r="K54" s="138"/>
      <c r="L54" s="138"/>
      <c r="M54" s="138"/>
      <c r="N54" s="138"/>
      <c r="O54" s="138"/>
      <c r="P54" s="135"/>
      <c r="Q54" s="135"/>
    </row>
    <row r="55" spans="1:17" ht="17.25">
      <c r="A55" s="135"/>
      <c r="B55" s="138"/>
      <c r="C55" s="138"/>
      <c r="D55" s="176"/>
      <c r="E55" s="176"/>
      <c r="F55" s="138"/>
      <c r="G55" s="138"/>
      <c r="H55" s="138"/>
      <c r="I55" s="138"/>
      <c r="J55" s="138"/>
      <c r="K55" s="138"/>
      <c r="L55" s="138"/>
      <c r="M55" s="138"/>
      <c r="N55" s="138"/>
      <c r="O55" s="138"/>
      <c r="P55" s="135"/>
      <c r="Q55" s="135"/>
    </row>
    <row r="56" spans="1:17" ht="17.25">
      <c r="A56" s="135"/>
      <c r="B56" s="138"/>
      <c r="C56" s="138"/>
      <c r="D56" s="177" t="s">
        <v>49</v>
      </c>
      <c r="E56" s="176"/>
      <c r="F56" s="138"/>
      <c r="G56" s="138"/>
      <c r="H56" s="138"/>
      <c r="I56" s="138"/>
      <c r="J56" s="138"/>
      <c r="K56" s="138"/>
      <c r="L56" s="138"/>
      <c r="M56" s="138"/>
      <c r="N56" s="138"/>
      <c r="O56" s="138"/>
      <c r="P56" s="135"/>
      <c r="Q56" s="135"/>
    </row>
    <row r="57" spans="1:17" ht="24.75" customHeight="1">
      <c r="A57" s="135"/>
      <c r="B57" s="138"/>
      <c r="C57" s="138"/>
      <c r="D57" s="177" t="s">
        <v>159</v>
      </c>
      <c r="E57" s="176"/>
      <c r="F57" s="138"/>
      <c r="G57" s="138"/>
      <c r="H57" s="138"/>
      <c r="I57" s="138"/>
      <c r="J57" s="138"/>
      <c r="K57" s="138"/>
      <c r="L57" s="138"/>
      <c r="M57" s="138"/>
      <c r="N57" s="138"/>
      <c r="O57" s="138"/>
      <c r="P57" s="135"/>
      <c r="Q57" s="135"/>
    </row>
    <row r="58" spans="1:17">
      <c r="A58" s="135"/>
      <c r="B58" s="138"/>
      <c r="C58" s="138"/>
      <c r="D58" s="138"/>
      <c r="E58" s="138"/>
      <c r="F58" s="138"/>
      <c r="G58" s="138"/>
      <c r="H58" s="138"/>
      <c r="I58" s="138"/>
      <c r="J58" s="138"/>
      <c r="K58" s="138"/>
      <c r="L58" s="138"/>
      <c r="M58" s="138"/>
      <c r="N58" s="138"/>
      <c r="O58" s="138"/>
      <c r="P58" s="135"/>
      <c r="Q58" s="135"/>
    </row>
    <row r="59" spans="1:17" ht="17.25">
      <c r="A59" s="135"/>
      <c r="B59" s="138"/>
      <c r="C59" s="138"/>
      <c r="D59" s="175" t="s">
        <v>50</v>
      </c>
      <c r="E59" s="138"/>
      <c r="F59" s="138"/>
      <c r="G59" s="138"/>
      <c r="H59" s="138"/>
      <c r="I59" s="138"/>
      <c r="J59" s="138"/>
      <c r="K59" s="138"/>
      <c r="L59" s="138"/>
      <c r="M59" s="138"/>
      <c r="N59" s="138"/>
      <c r="O59" s="138"/>
      <c r="P59" s="135"/>
      <c r="Q59" s="135"/>
    </row>
    <row r="60" spans="1:17" ht="23.1" customHeight="1">
      <c r="A60" s="135"/>
      <c r="B60" s="138"/>
      <c r="C60" s="138"/>
      <c r="D60" s="178">
        <v>1</v>
      </c>
      <c r="E60" s="173" t="s">
        <v>18</v>
      </c>
      <c r="F60" s="138"/>
      <c r="G60" s="173"/>
      <c r="H60" s="179"/>
      <c r="I60" s="138"/>
      <c r="J60" s="138"/>
      <c r="K60" s="177" t="s">
        <v>164</v>
      </c>
      <c r="L60" s="138"/>
      <c r="M60" s="138"/>
      <c r="N60" s="138"/>
      <c r="O60" s="138"/>
      <c r="P60" s="135"/>
      <c r="Q60" s="135"/>
    </row>
    <row r="61" spans="1:17" ht="23.1" customHeight="1">
      <c r="A61" s="135"/>
      <c r="B61" s="138"/>
      <c r="C61" s="138"/>
      <c r="D61" s="178">
        <v>2</v>
      </c>
      <c r="E61" s="173" t="s">
        <v>19</v>
      </c>
      <c r="F61" s="138"/>
      <c r="G61" s="173"/>
      <c r="H61" s="179"/>
      <c r="I61" s="138"/>
      <c r="J61" s="138"/>
      <c r="K61" s="177" t="s">
        <v>162</v>
      </c>
      <c r="L61" s="138"/>
      <c r="M61" s="138"/>
      <c r="N61" s="138"/>
      <c r="O61" s="138"/>
      <c r="P61" s="135"/>
      <c r="Q61" s="135"/>
    </row>
    <row r="62" spans="1:17" ht="23.1" customHeight="1">
      <c r="A62" s="135"/>
      <c r="B62" s="138"/>
      <c r="C62" s="138"/>
      <c r="D62" s="178">
        <v>3</v>
      </c>
      <c r="E62" s="173" t="s">
        <v>20</v>
      </c>
      <c r="F62" s="138"/>
      <c r="G62" s="179"/>
      <c r="H62" s="179"/>
      <c r="I62" s="138"/>
      <c r="J62" s="138"/>
      <c r="K62" s="177" t="s">
        <v>97</v>
      </c>
      <c r="L62" s="138"/>
      <c r="M62" s="138"/>
      <c r="N62" s="138"/>
      <c r="O62" s="138"/>
      <c r="P62" s="135"/>
      <c r="Q62" s="135"/>
    </row>
    <row r="63" spans="1:17">
      <c r="A63" s="135"/>
      <c r="B63" s="138"/>
      <c r="C63" s="138"/>
      <c r="D63" s="138"/>
      <c r="E63" s="138"/>
      <c r="F63" s="138"/>
      <c r="G63" s="138"/>
      <c r="H63" s="138"/>
      <c r="I63" s="138"/>
      <c r="J63" s="138"/>
      <c r="K63" s="138"/>
      <c r="L63" s="138"/>
      <c r="M63" s="138"/>
      <c r="N63" s="138"/>
      <c r="O63" s="138"/>
      <c r="P63" s="135"/>
      <c r="Q63" s="135"/>
    </row>
    <row r="64" spans="1:17">
      <c r="A64" s="135"/>
      <c r="B64" s="138"/>
      <c r="C64" s="138"/>
      <c r="D64" s="138"/>
      <c r="E64" s="138"/>
      <c r="F64" s="138"/>
      <c r="G64" s="138"/>
      <c r="H64" s="138"/>
      <c r="I64" s="138"/>
      <c r="J64" s="138"/>
      <c r="K64" s="138"/>
      <c r="L64" s="138"/>
      <c r="M64" s="138"/>
      <c r="N64" s="138"/>
      <c r="O64" s="138"/>
      <c r="P64" s="135"/>
      <c r="Q64" s="135"/>
    </row>
    <row r="65" spans="1:17">
      <c r="A65" s="135"/>
      <c r="B65" s="138"/>
      <c r="C65" s="138"/>
      <c r="D65" s="214" t="s">
        <v>13</v>
      </c>
      <c r="E65" s="213"/>
      <c r="F65" s="153"/>
      <c r="G65" s="153"/>
      <c r="H65" s="153"/>
      <c r="I65" s="153"/>
      <c r="J65" s="138"/>
      <c r="K65" s="138"/>
      <c r="L65" s="138"/>
      <c r="M65" s="138"/>
      <c r="N65" s="138"/>
      <c r="O65" s="138"/>
      <c r="P65" s="135"/>
      <c r="Q65" s="135"/>
    </row>
    <row r="66" spans="1:17">
      <c r="A66" s="135"/>
      <c r="B66" s="138"/>
      <c r="C66" s="138"/>
      <c r="D66" s="213"/>
      <c r="E66" s="213"/>
      <c r="F66" s="153"/>
      <c r="G66" s="153"/>
      <c r="H66" s="153"/>
      <c r="I66" s="153"/>
      <c r="J66" s="138"/>
      <c r="K66" s="138"/>
      <c r="L66" s="138"/>
      <c r="M66" s="138"/>
      <c r="N66" s="138"/>
      <c r="O66" s="138"/>
      <c r="P66" s="135"/>
      <c r="Q66" s="135"/>
    </row>
    <row r="67" spans="1:17" ht="17.25">
      <c r="A67" s="135"/>
      <c r="B67" s="138"/>
      <c r="C67" s="138"/>
      <c r="D67" s="175" t="s">
        <v>98</v>
      </c>
      <c r="E67" s="175"/>
      <c r="F67" s="153"/>
      <c r="G67" s="175" t="s">
        <v>99</v>
      </c>
      <c r="H67" s="153"/>
      <c r="I67" s="153"/>
      <c r="J67" s="138"/>
      <c r="K67" s="138"/>
      <c r="L67" s="138"/>
      <c r="M67" s="138"/>
      <c r="N67" s="138"/>
      <c r="O67" s="138"/>
      <c r="P67" s="135"/>
      <c r="Q67" s="135"/>
    </row>
    <row r="68" spans="1:17" ht="17.25">
      <c r="A68" s="135"/>
      <c r="B68" s="138"/>
      <c r="C68" s="138"/>
      <c r="D68" s="175" t="s">
        <v>100</v>
      </c>
      <c r="E68" s="175"/>
      <c r="F68" s="153"/>
      <c r="G68" s="175" t="s">
        <v>101</v>
      </c>
      <c r="H68" s="153"/>
      <c r="I68" s="153"/>
      <c r="J68" s="138"/>
      <c r="K68" s="138"/>
      <c r="L68" s="138"/>
      <c r="M68" s="138"/>
      <c r="N68" s="138"/>
      <c r="O68" s="138"/>
      <c r="P68" s="135"/>
      <c r="Q68" s="135"/>
    </row>
    <row r="69" spans="1:17">
      <c r="A69" s="135"/>
      <c r="B69" s="138"/>
      <c r="C69" s="138"/>
      <c r="D69" s="153"/>
      <c r="E69" s="153"/>
      <c r="F69" s="153"/>
      <c r="G69" s="153"/>
      <c r="H69" s="153"/>
      <c r="I69" s="153"/>
      <c r="J69" s="138"/>
      <c r="K69" s="138"/>
      <c r="L69" s="138"/>
      <c r="M69" s="138"/>
      <c r="N69" s="138"/>
      <c r="O69" s="138"/>
      <c r="P69" s="135"/>
      <c r="Q69" s="135"/>
    </row>
    <row r="70" spans="1:17">
      <c r="A70" s="135"/>
      <c r="B70" s="138"/>
      <c r="C70" s="138"/>
      <c r="D70" s="138"/>
      <c r="E70" s="138"/>
      <c r="F70" s="138"/>
      <c r="G70" s="138"/>
      <c r="H70" s="138"/>
      <c r="I70" s="138"/>
      <c r="J70" s="138"/>
      <c r="K70" s="138"/>
      <c r="L70" s="138"/>
      <c r="M70" s="138"/>
      <c r="N70" s="138"/>
      <c r="O70" s="138"/>
      <c r="P70" s="135"/>
      <c r="Q70" s="135"/>
    </row>
    <row r="71" spans="1:17">
      <c r="A71" s="135"/>
      <c r="B71" s="138"/>
      <c r="C71" s="138"/>
      <c r="D71" s="138"/>
      <c r="E71" s="138"/>
      <c r="F71" s="138"/>
      <c r="G71" s="138"/>
      <c r="H71" s="138"/>
      <c r="I71" s="138"/>
      <c r="J71" s="138"/>
      <c r="K71" s="138"/>
      <c r="L71" s="138"/>
      <c r="M71" s="138"/>
      <c r="N71" s="138"/>
      <c r="O71" s="138"/>
      <c r="P71" s="135"/>
      <c r="Q71" s="135"/>
    </row>
    <row r="72" spans="1:17">
      <c r="A72" s="135"/>
      <c r="B72" s="138"/>
      <c r="C72" s="138"/>
      <c r="D72" s="138"/>
      <c r="E72" s="138"/>
      <c r="F72" s="138"/>
      <c r="G72" s="138"/>
      <c r="H72" s="138"/>
      <c r="I72" s="138"/>
      <c r="J72" s="138"/>
      <c r="K72" s="138"/>
      <c r="L72" s="138"/>
      <c r="M72" s="138"/>
      <c r="N72" s="138"/>
      <c r="O72" s="138"/>
      <c r="P72" s="135"/>
      <c r="Q72" s="135"/>
    </row>
    <row r="73" spans="1:17">
      <c r="A73" s="135"/>
      <c r="B73" s="138"/>
      <c r="C73" s="138"/>
      <c r="D73" s="138"/>
      <c r="E73" s="138"/>
      <c r="F73" s="138"/>
      <c r="G73" s="138"/>
      <c r="H73" s="138"/>
      <c r="I73" s="138"/>
      <c r="J73" s="138"/>
      <c r="K73" s="138"/>
      <c r="L73" s="138"/>
      <c r="M73" s="138"/>
      <c r="N73" s="138"/>
      <c r="O73" s="138"/>
      <c r="P73" s="135"/>
      <c r="Q73" s="135"/>
    </row>
    <row r="74" spans="1:17">
      <c r="A74" s="135"/>
      <c r="B74" s="138"/>
      <c r="C74" s="138"/>
      <c r="D74" s="138"/>
      <c r="E74" s="138"/>
      <c r="F74" s="138"/>
      <c r="G74" s="138"/>
      <c r="H74" s="138"/>
      <c r="I74" s="138"/>
      <c r="J74" s="138"/>
      <c r="K74" s="138"/>
      <c r="L74" s="138"/>
      <c r="M74" s="138"/>
      <c r="N74" s="138"/>
      <c r="O74" s="138"/>
      <c r="P74" s="135"/>
      <c r="Q74" s="135"/>
    </row>
    <row r="75" spans="1:17">
      <c r="A75" s="135"/>
      <c r="B75" s="138"/>
      <c r="C75" s="138"/>
      <c r="D75" s="138"/>
      <c r="E75" s="138"/>
      <c r="F75" s="138"/>
      <c r="G75" s="138"/>
      <c r="H75" s="138"/>
      <c r="I75" s="138"/>
      <c r="J75" s="138"/>
      <c r="K75" s="138"/>
      <c r="L75" s="138"/>
      <c r="M75" s="138"/>
      <c r="N75" s="138"/>
      <c r="O75" s="138"/>
      <c r="P75" s="135"/>
      <c r="Q75" s="135"/>
    </row>
    <row r="76" spans="1:17">
      <c r="A76" s="180"/>
      <c r="B76" s="180"/>
      <c r="C76" s="180"/>
      <c r="D76" s="180"/>
      <c r="E76" s="180"/>
      <c r="F76" s="180"/>
      <c r="G76" s="180"/>
      <c r="H76" s="180"/>
      <c r="I76" s="180"/>
      <c r="J76" s="180"/>
      <c r="K76" s="180"/>
      <c r="L76" s="180"/>
      <c r="M76" s="180"/>
      <c r="N76" s="180"/>
      <c r="O76" s="180"/>
      <c r="P76" s="201"/>
      <c r="Q76" s="202"/>
    </row>
    <row r="77" spans="1:17">
      <c r="A77" s="180"/>
      <c r="B77" s="180"/>
      <c r="C77" s="180"/>
      <c r="D77" s="180"/>
      <c r="E77" s="180"/>
      <c r="F77" s="180"/>
      <c r="G77" s="180"/>
      <c r="H77" s="180"/>
      <c r="I77" s="180"/>
      <c r="J77" s="180"/>
      <c r="K77" s="180"/>
      <c r="L77" s="180"/>
      <c r="M77" s="180"/>
      <c r="N77" s="180"/>
      <c r="O77" s="180"/>
      <c r="P77" s="202"/>
      <c r="Q77" s="202"/>
    </row>
    <row r="78" spans="1:17">
      <c r="A78" s="180"/>
      <c r="B78" s="153"/>
      <c r="C78" s="153"/>
      <c r="D78" s="153"/>
      <c r="E78" s="153"/>
      <c r="F78" s="153"/>
      <c r="G78" s="153"/>
      <c r="H78" s="153"/>
      <c r="I78" s="153"/>
      <c r="J78" s="153"/>
      <c r="K78" s="153"/>
      <c r="L78" s="153"/>
      <c r="M78" s="153"/>
      <c r="N78" s="153"/>
      <c r="O78" s="180"/>
      <c r="P78" s="180"/>
      <c r="Q78" s="180"/>
    </row>
    <row r="79" spans="1:17" ht="25.5" customHeight="1">
      <c r="A79" s="180"/>
      <c r="B79" s="153"/>
      <c r="C79" s="203"/>
      <c r="D79" s="204"/>
      <c r="E79" s="204"/>
      <c r="F79" s="204"/>
      <c r="G79" s="204"/>
      <c r="H79" s="204"/>
      <c r="I79" s="204"/>
      <c r="J79" s="204"/>
      <c r="K79" s="204"/>
      <c r="L79" s="204"/>
      <c r="M79" s="204"/>
      <c r="N79" s="204"/>
      <c r="O79" s="181"/>
      <c r="P79" s="180"/>
      <c r="Q79" s="180"/>
    </row>
    <row r="80" spans="1:17">
      <c r="A80" s="180"/>
      <c r="B80" s="153"/>
      <c r="C80" s="153"/>
      <c r="D80" s="153"/>
      <c r="E80" s="153"/>
      <c r="F80" s="153"/>
      <c r="G80" s="153"/>
      <c r="H80" s="153"/>
      <c r="I80" s="153"/>
      <c r="J80" s="153"/>
      <c r="K80" s="153"/>
      <c r="L80" s="153"/>
      <c r="M80" s="153"/>
      <c r="N80" s="153"/>
      <c r="O80" s="153"/>
      <c r="P80" s="180"/>
      <c r="Q80" s="180"/>
    </row>
    <row r="81" spans="1:17">
      <c r="A81" s="180"/>
      <c r="B81" s="153"/>
      <c r="C81" s="153"/>
      <c r="D81" s="153"/>
      <c r="E81" s="153"/>
      <c r="F81" s="153"/>
      <c r="G81" s="153"/>
      <c r="H81" s="153"/>
      <c r="I81" s="153"/>
      <c r="J81" s="153"/>
      <c r="K81" s="153"/>
      <c r="L81" s="153"/>
      <c r="M81" s="153"/>
      <c r="N81" s="153"/>
      <c r="O81" s="153"/>
      <c r="P81" s="180"/>
      <c r="Q81" s="180"/>
    </row>
    <row r="82" spans="1:17">
      <c r="A82" s="180"/>
      <c r="B82" s="153"/>
      <c r="C82" s="153"/>
      <c r="D82" s="153"/>
      <c r="E82" s="153"/>
      <c r="F82" s="153"/>
      <c r="G82" s="153"/>
      <c r="H82" s="153"/>
      <c r="I82" s="153"/>
      <c r="J82" s="153"/>
      <c r="K82" s="153"/>
      <c r="L82" s="153"/>
      <c r="M82" s="153"/>
      <c r="N82" s="153"/>
      <c r="O82" s="153"/>
      <c r="P82" s="180"/>
      <c r="Q82" s="180"/>
    </row>
    <row r="83" spans="1:17" ht="23.1" customHeight="1">
      <c r="A83" s="180"/>
      <c r="B83" s="153"/>
      <c r="C83" s="153"/>
      <c r="D83" s="153"/>
      <c r="E83" s="153"/>
      <c r="F83" s="153"/>
      <c r="G83" s="182"/>
      <c r="H83" s="175"/>
      <c r="I83" s="153"/>
      <c r="J83" s="153"/>
      <c r="K83" s="153"/>
      <c r="L83" s="153"/>
      <c r="M83" s="153"/>
      <c r="N83" s="153"/>
      <c r="O83" s="153"/>
      <c r="P83" s="180"/>
      <c r="Q83" s="180"/>
    </row>
    <row r="84" spans="1:17" ht="23.1" customHeight="1">
      <c r="A84" s="180"/>
      <c r="B84" s="153"/>
      <c r="C84" s="153"/>
      <c r="D84" s="153"/>
      <c r="E84" s="153"/>
      <c r="F84" s="153"/>
      <c r="G84" s="175"/>
      <c r="H84" s="175"/>
      <c r="I84" s="153"/>
      <c r="J84" s="153"/>
      <c r="K84" s="153"/>
      <c r="L84" s="153"/>
      <c r="M84" s="153"/>
      <c r="N84" s="153"/>
      <c r="O84" s="153"/>
      <c r="P84" s="180"/>
      <c r="Q84" s="180"/>
    </row>
    <row r="85" spans="1:17" ht="23.1" customHeight="1">
      <c r="A85" s="180"/>
      <c r="B85" s="153"/>
      <c r="C85" s="153"/>
      <c r="D85" s="153"/>
      <c r="E85" s="153"/>
      <c r="F85" s="153"/>
      <c r="G85" s="182"/>
      <c r="H85" s="175"/>
      <c r="I85" s="153"/>
      <c r="J85" s="153"/>
      <c r="K85" s="153"/>
      <c r="L85" s="153"/>
      <c r="M85" s="153"/>
      <c r="N85" s="153"/>
      <c r="O85" s="153"/>
      <c r="P85" s="180"/>
      <c r="Q85" s="180"/>
    </row>
    <row r="86" spans="1:17" ht="23.1" customHeight="1">
      <c r="A86" s="180"/>
      <c r="B86" s="153"/>
      <c r="C86" s="153"/>
      <c r="D86" s="153"/>
      <c r="E86" s="153"/>
      <c r="F86" s="153"/>
      <c r="G86" s="153"/>
      <c r="H86" s="175"/>
      <c r="I86" s="153"/>
      <c r="J86" s="153"/>
      <c r="K86" s="153"/>
      <c r="L86" s="153"/>
      <c r="M86" s="153"/>
      <c r="N86" s="153"/>
      <c r="O86" s="153"/>
      <c r="P86" s="180"/>
      <c r="Q86" s="180"/>
    </row>
    <row r="87" spans="1:17" ht="23.1" customHeight="1">
      <c r="A87" s="180"/>
      <c r="B87" s="153"/>
      <c r="C87" s="153"/>
      <c r="D87" s="153"/>
      <c r="E87" s="153"/>
      <c r="F87" s="153"/>
      <c r="G87" s="153"/>
      <c r="H87" s="175"/>
      <c r="I87" s="153"/>
      <c r="J87" s="153"/>
      <c r="K87" s="153"/>
      <c r="L87" s="153"/>
      <c r="M87" s="153"/>
      <c r="N87" s="153"/>
      <c r="O87" s="153"/>
      <c r="P87" s="180"/>
      <c r="Q87" s="180"/>
    </row>
    <row r="88" spans="1:17" ht="23.1" customHeight="1">
      <c r="A88" s="180"/>
      <c r="B88" s="153"/>
      <c r="C88" s="153"/>
      <c r="D88" s="153"/>
      <c r="E88" s="153"/>
      <c r="F88" s="153"/>
      <c r="G88" s="153"/>
      <c r="H88" s="153"/>
      <c r="I88" s="153"/>
      <c r="J88" s="153"/>
      <c r="K88" s="153"/>
      <c r="L88" s="153"/>
      <c r="M88" s="153"/>
      <c r="N88" s="153"/>
      <c r="O88" s="153"/>
      <c r="P88" s="180"/>
      <c r="Q88" s="180"/>
    </row>
    <row r="89" spans="1:17" ht="23.1" customHeight="1">
      <c r="A89" s="180"/>
      <c r="B89" s="153"/>
      <c r="C89" s="153"/>
      <c r="D89" s="153"/>
      <c r="E89" s="153"/>
      <c r="F89" s="153"/>
      <c r="G89" s="183"/>
      <c r="H89" s="175"/>
      <c r="I89" s="153"/>
      <c r="J89" s="153"/>
      <c r="K89" s="153"/>
      <c r="L89" s="153"/>
      <c r="M89" s="153"/>
      <c r="N89" s="153"/>
      <c r="O89" s="153"/>
      <c r="P89" s="180"/>
      <c r="Q89" s="180"/>
    </row>
    <row r="90" spans="1:17" ht="23.1" customHeight="1">
      <c r="A90" s="180"/>
      <c r="B90" s="153"/>
      <c r="C90" s="153"/>
      <c r="D90" s="153"/>
      <c r="E90" s="153"/>
      <c r="F90" s="153"/>
      <c r="G90" s="153"/>
      <c r="H90" s="183"/>
      <c r="I90" s="153"/>
      <c r="J90" s="153"/>
      <c r="K90" s="153"/>
      <c r="L90" s="153"/>
      <c r="M90" s="153"/>
      <c r="N90" s="153"/>
      <c r="O90" s="153"/>
      <c r="P90" s="180"/>
      <c r="Q90" s="180"/>
    </row>
    <row r="91" spans="1:17" ht="23.1" customHeight="1">
      <c r="A91" s="180"/>
      <c r="B91" s="153"/>
      <c r="C91" s="153"/>
      <c r="D91" s="153"/>
      <c r="E91" s="153"/>
      <c r="F91" s="153"/>
      <c r="G91" s="153"/>
      <c r="H91" s="153"/>
      <c r="I91" s="153"/>
      <c r="J91" s="153"/>
      <c r="K91" s="153"/>
      <c r="L91" s="153"/>
      <c r="M91" s="153"/>
      <c r="N91" s="153"/>
      <c r="O91" s="153"/>
      <c r="P91" s="180"/>
      <c r="Q91" s="180"/>
    </row>
    <row r="92" spans="1:17" ht="23.1" customHeight="1">
      <c r="A92" s="180"/>
      <c r="B92" s="153"/>
      <c r="C92" s="153"/>
      <c r="D92" s="153"/>
      <c r="E92" s="153"/>
      <c r="F92" s="153"/>
      <c r="G92" s="183"/>
      <c r="H92" s="175"/>
      <c r="I92" s="153"/>
      <c r="J92" s="153"/>
      <c r="K92" s="153"/>
      <c r="L92" s="153"/>
      <c r="M92" s="153"/>
      <c r="N92" s="153"/>
      <c r="O92" s="153"/>
      <c r="P92" s="180"/>
      <c r="Q92" s="180"/>
    </row>
    <row r="93" spans="1:17" ht="23.1" customHeight="1">
      <c r="A93" s="180"/>
      <c r="B93" s="153"/>
      <c r="C93" s="153"/>
      <c r="D93" s="153"/>
      <c r="E93" s="153"/>
      <c r="F93" s="153"/>
      <c r="G93" s="183"/>
      <c r="H93" s="153"/>
      <c r="I93" s="153"/>
      <c r="J93" s="153"/>
      <c r="K93" s="153"/>
      <c r="L93" s="153"/>
      <c r="M93" s="153"/>
      <c r="N93" s="153"/>
      <c r="O93" s="153"/>
      <c r="P93" s="180"/>
      <c r="Q93" s="180"/>
    </row>
    <row r="94" spans="1:17" ht="23.1" customHeight="1">
      <c r="A94" s="180"/>
      <c r="B94" s="153"/>
      <c r="C94" s="153"/>
      <c r="D94" s="153"/>
      <c r="E94" s="153"/>
      <c r="F94" s="153"/>
      <c r="G94" s="183"/>
      <c r="H94" s="153"/>
      <c r="I94" s="153"/>
      <c r="J94" s="153"/>
      <c r="K94" s="153"/>
      <c r="L94" s="153"/>
      <c r="M94" s="153"/>
      <c r="N94" s="153"/>
      <c r="O94" s="153"/>
      <c r="P94" s="180"/>
      <c r="Q94" s="180"/>
    </row>
    <row r="95" spans="1:17" ht="23.1" customHeight="1">
      <c r="A95" s="180"/>
      <c r="B95" s="153"/>
      <c r="C95" s="153"/>
      <c r="D95" s="153"/>
      <c r="E95" s="153"/>
      <c r="F95" s="153"/>
      <c r="G95" s="183"/>
      <c r="H95" s="175"/>
      <c r="I95" s="153"/>
      <c r="J95" s="153"/>
      <c r="K95" s="153"/>
      <c r="L95" s="153"/>
      <c r="M95" s="153"/>
      <c r="N95" s="153"/>
      <c r="O95" s="153"/>
      <c r="P95" s="180"/>
      <c r="Q95" s="180"/>
    </row>
    <row r="96" spans="1:17" ht="23.1" customHeight="1">
      <c r="A96" s="180"/>
      <c r="B96" s="153"/>
      <c r="C96" s="153"/>
      <c r="D96" s="153"/>
      <c r="E96" s="153"/>
      <c r="F96" s="153"/>
      <c r="G96" s="153"/>
      <c r="H96" s="175"/>
      <c r="I96" s="153"/>
      <c r="J96" s="153"/>
      <c r="K96" s="153"/>
      <c r="L96" s="153"/>
      <c r="M96" s="153"/>
      <c r="N96" s="153"/>
      <c r="O96" s="153"/>
      <c r="P96" s="180"/>
      <c r="Q96" s="180"/>
    </row>
    <row r="97" spans="1:17" ht="23.1" customHeight="1">
      <c r="A97" s="180"/>
      <c r="B97" s="153"/>
      <c r="C97" s="153"/>
      <c r="D97" s="153"/>
      <c r="E97" s="153"/>
      <c r="F97" s="153"/>
      <c r="G97" s="153"/>
      <c r="H97" s="175"/>
      <c r="I97" s="153"/>
      <c r="J97" s="153"/>
      <c r="K97" s="153"/>
      <c r="L97" s="153"/>
      <c r="M97" s="153"/>
      <c r="N97" s="153"/>
      <c r="O97" s="153"/>
      <c r="P97" s="180"/>
      <c r="Q97" s="180"/>
    </row>
    <row r="98" spans="1:17" ht="23.1" customHeight="1">
      <c r="A98" s="180"/>
      <c r="B98" s="153"/>
      <c r="C98" s="153"/>
      <c r="D98" s="153"/>
      <c r="E98" s="153"/>
      <c r="F98" s="153"/>
      <c r="G98" s="153"/>
      <c r="H98" s="153"/>
      <c r="I98" s="153"/>
      <c r="J98" s="153"/>
      <c r="K98" s="153"/>
      <c r="L98" s="153"/>
      <c r="M98" s="153"/>
      <c r="N98" s="153"/>
      <c r="O98" s="153"/>
      <c r="P98" s="180"/>
      <c r="Q98" s="180"/>
    </row>
    <row r="99" spans="1:17" ht="23.1" customHeight="1">
      <c r="A99" s="180"/>
      <c r="B99" s="153"/>
      <c r="C99" s="153"/>
      <c r="D99" s="153"/>
      <c r="E99" s="153"/>
      <c r="F99" s="153"/>
      <c r="G99" s="182"/>
      <c r="H99" s="175"/>
      <c r="I99" s="153"/>
      <c r="J99" s="153"/>
      <c r="K99" s="153"/>
      <c r="L99" s="153"/>
      <c r="M99" s="153"/>
      <c r="N99" s="153"/>
      <c r="O99" s="153"/>
      <c r="P99" s="180"/>
      <c r="Q99" s="180"/>
    </row>
    <row r="100" spans="1:17" ht="23.1" customHeight="1">
      <c r="A100" s="180"/>
      <c r="B100" s="153"/>
      <c r="C100" s="153"/>
      <c r="D100" s="153"/>
      <c r="E100" s="153"/>
      <c r="F100" s="153"/>
      <c r="G100" s="153"/>
      <c r="H100" s="183"/>
      <c r="I100" s="153"/>
      <c r="J100" s="153"/>
      <c r="K100" s="153"/>
      <c r="L100" s="153"/>
      <c r="M100" s="153"/>
      <c r="N100" s="153"/>
      <c r="O100" s="153"/>
      <c r="P100" s="180"/>
      <c r="Q100" s="180"/>
    </row>
    <row r="101" spans="1:17" ht="23.1" customHeight="1">
      <c r="A101" s="180"/>
      <c r="B101" s="153"/>
      <c r="C101" s="153"/>
      <c r="D101" s="153"/>
      <c r="E101" s="153"/>
      <c r="F101" s="153"/>
      <c r="G101" s="153"/>
      <c r="H101" s="153"/>
      <c r="I101" s="153"/>
      <c r="J101" s="153"/>
      <c r="K101" s="153"/>
      <c r="L101" s="153"/>
      <c r="M101" s="153"/>
      <c r="N101" s="153"/>
      <c r="O101" s="153"/>
      <c r="P101" s="180"/>
      <c r="Q101" s="180"/>
    </row>
    <row r="102" spans="1:17" ht="23.1" customHeight="1">
      <c r="A102" s="180"/>
      <c r="B102" s="153"/>
      <c r="C102" s="153"/>
      <c r="D102" s="153"/>
      <c r="E102" s="153"/>
      <c r="F102" s="153"/>
      <c r="G102" s="153"/>
      <c r="H102" s="153"/>
      <c r="I102" s="153"/>
      <c r="J102" s="153"/>
      <c r="K102" s="153"/>
      <c r="L102" s="153"/>
      <c r="M102" s="153"/>
      <c r="N102" s="153"/>
      <c r="O102" s="153"/>
      <c r="P102" s="180"/>
      <c r="Q102" s="180"/>
    </row>
    <row r="103" spans="1:17" ht="23.1" customHeight="1">
      <c r="A103" s="180"/>
      <c r="B103" s="153"/>
      <c r="C103" s="153"/>
      <c r="D103" s="153"/>
      <c r="E103" s="153"/>
      <c r="F103" s="153"/>
      <c r="G103" s="184"/>
      <c r="H103" s="153"/>
      <c r="I103" s="153"/>
      <c r="J103" s="153"/>
      <c r="K103" s="153"/>
      <c r="L103" s="153"/>
      <c r="M103" s="153"/>
      <c r="N103" s="153"/>
      <c r="O103" s="153"/>
      <c r="P103" s="180"/>
      <c r="Q103" s="180"/>
    </row>
    <row r="104" spans="1:17">
      <c r="A104" s="180"/>
      <c r="B104" s="153"/>
      <c r="C104" s="153"/>
      <c r="D104" s="153"/>
      <c r="E104" s="153"/>
      <c r="F104" s="153"/>
      <c r="G104" s="153"/>
      <c r="H104" s="153"/>
      <c r="I104" s="153"/>
      <c r="J104" s="153"/>
      <c r="K104" s="153"/>
      <c r="L104" s="153"/>
      <c r="M104" s="153"/>
      <c r="N104" s="153"/>
      <c r="O104" s="153"/>
      <c r="P104" s="180"/>
      <c r="Q104" s="180"/>
    </row>
    <row r="105" spans="1:17">
      <c r="A105" s="180"/>
      <c r="B105" s="153"/>
      <c r="C105" s="153"/>
      <c r="D105" s="153"/>
      <c r="E105" s="153"/>
      <c r="F105" s="153"/>
      <c r="G105" s="153"/>
      <c r="H105" s="153"/>
      <c r="I105" s="153"/>
      <c r="J105" s="153"/>
      <c r="K105" s="153"/>
      <c r="L105" s="153"/>
      <c r="M105" s="153"/>
      <c r="N105" s="153"/>
      <c r="O105" s="153"/>
      <c r="P105" s="180"/>
      <c r="Q105" s="180"/>
    </row>
    <row r="106" spans="1:17">
      <c r="B106" s="2"/>
      <c r="C106" s="2"/>
      <c r="D106" s="2"/>
      <c r="E106" s="2"/>
      <c r="F106" s="2"/>
      <c r="G106" s="2"/>
      <c r="H106" s="2"/>
      <c r="I106" s="2"/>
      <c r="J106" s="2"/>
      <c r="K106" s="2"/>
      <c r="L106" s="2"/>
      <c r="M106" s="2"/>
      <c r="N106" s="2"/>
      <c r="O106" s="2"/>
    </row>
    <row r="107" spans="1:17">
      <c r="B107" s="2"/>
      <c r="C107" s="2"/>
      <c r="D107" s="2"/>
      <c r="E107" s="2"/>
      <c r="F107" s="2"/>
      <c r="G107" s="2"/>
      <c r="H107" s="2"/>
      <c r="I107" s="2"/>
      <c r="J107" s="2"/>
      <c r="K107" s="2"/>
      <c r="L107" s="2"/>
      <c r="M107" s="2"/>
      <c r="N107" s="2"/>
      <c r="O107" s="2"/>
    </row>
    <row r="108" spans="1:17">
      <c r="B108" s="2"/>
      <c r="C108" s="2"/>
      <c r="D108" s="2"/>
      <c r="E108" s="2"/>
      <c r="F108" s="2"/>
      <c r="G108" s="2"/>
      <c r="H108" s="2"/>
      <c r="I108" s="2"/>
      <c r="J108" s="2"/>
      <c r="K108" s="2"/>
      <c r="L108" s="2"/>
      <c r="M108" s="2"/>
      <c r="N108" s="2"/>
      <c r="O108" s="2"/>
    </row>
    <row r="109" spans="1:17">
      <c r="B109" s="2"/>
      <c r="C109" s="2"/>
      <c r="D109" s="2"/>
      <c r="E109" s="2"/>
      <c r="F109" s="2"/>
      <c r="G109" s="2"/>
      <c r="H109" s="2"/>
      <c r="I109" s="2"/>
      <c r="J109" s="2"/>
      <c r="K109" s="2"/>
      <c r="L109" s="2"/>
      <c r="M109" s="2"/>
      <c r="N109" s="2"/>
      <c r="O109" s="2"/>
    </row>
    <row r="110" spans="1:17">
      <c r="B110" s="2"/>
      <c r="C110" s="2"/>
      <c r="D110" s="2"/>
      <c r="E110" s="2"/>
      <c r="F110" s="2"/>
      <c r="G110" s="2"/>
      <c r="H110" s="2"/>
      <c r="I110" s="2"/>
      <c r="J110" s="2"/>
      <c r="K110" s="2"/>
      <c r="L110" s="2"/>
      <c r="M110" s="2"/>
      <c r="N110" s="2"/>
      <c r="O110" s="2"/>
    </row>
    <row r="111" spans="1:17">
      <c r="B111" s="2"/>
      <c r="C111" s="2"/>
      <c r="D111" s="2"/>
      <c r="E111" s="2"/>
      <c r="F111" s="2"/>
      <c r="G111" s="2"/>
      <c r="H111" s="2"/>
      <c r="I111" s="2"/>
      <c r="J111" s="2"/>
      <c r="K111" s="2"/>
      <c r="L111" s="2"/>
      <c r="M111" s="2"/>
      <c r="N111" s="2"/>
      <c r="O111" s="2"/>
    </row>
  </sheetData>
  <sheetProtection formatCells="0" formatColumns="0" formatRows="0" insertColumns="0" insertRows="0" insertHyperlinks="0" deleteColumns="0" deleteRows="0" sort="0" autoFilter="0" pivotTables="0"/>
  <mergeCells count="15">
    <mergeCell ref="P76:Q77"/>
    <mergeCell ref="C79:N79"/>
    <mergeCell ref="L22:N22"/>
    <mergeCell ref="C34:C35"/>
    <mergeCell ref="D34:D35"/>
    <mergeCell ref="P39:Q41"/>
    <mergeCell ref="D65:E66"/>
    <mergeCell ref="C14:E14"/>
    <mergeCell ref="F14:F15"/>
    <mergeCell ref="C15:E15"/>
    <mergeCell ref="P1:Q2"/>
    <mergeCell ref="C10:E10"/>
    <mergeCell ref="C11:E11"/>
    <mergeCell ref="C12:E12"/>
    <mergeCell ref="C13:E13"/>
  </mergeCells>
  <phoneticPr fontId="3"/>
  <pageMargins left="0.23622047244094491" right="0.23622047244094491" top="0" bottom="0"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showGridLines="0" zoomScaleNormal="100" workbookViewId="0">
      <selection activeCell="D40" sqref="D40"/>
    </sheetView>
  </sheetViews>
  <sheetFormatPr defaultColWidth="9" defaultRowHeight="13.5"/>
  <cols>
    <col min="1" max="1" width="1" style="1" customWidth="1"/>
    <col min="2" max="3" width="3" style="1" customWidth="1"/>
    <col min="4" max="4" width="49.125" style="1" customWidth="1"/>
    <col min="5" max="5" width="6.625" style="1" customWidth="1"/>
    <col min="6" max="6" width="6.375" style="1" customWidth="1"/>
    <col min="7" max="8" width="2.625" style="1" customWidth="1"/>
    <col min="9" max="9" width="8" style="1" customWidth="1"/>
    <col min="10" max="10" width="14.125" style="1" customWidth="1"/>
    <col min="11" max="11" width="3" style="1" customWidth="1"/>
    <col min="12" max="12" width="7.875" style="1" customWidth="1"/>
    <col min="13" max="16" width="7.625" style="1" customWidth="1"/>
    <col min="17" max="17" width="4.625" style="1" customWidth="1"/>
    <col min="18" max="18" width="1.625" style="1" customWidth="1"/>
    <col min="19" max="19" width="2.5" style="1" customWidth="1"/>
    <col min="20" max="16384" width="9" style="1"/>
  </cols>
  <sheetData>
    <row r="1" spans="1:20" ht="15" customHeight="1">
      <c r="A1" s="27"/>
      <c r="B1" s="27"/>
      <c r="C1" s="27"/>
      <c r="D1" s="27"/>
      <c r="E1" s="27"/>
      <c r="F1" s="27"/>
      <c r="G1" s="27"/>
      <c r="H1" s="27"/>
      <c r="I1" s="27"/>
      <c r="J1" s="27"/>
      <c r="K1" s="27"/>
      <c r="L1" s="27"/>
      <c r="M1" s="27"/>
      <c r="N1" s="27"/>
      <c r="O1" s="27"/>
      <c r="P1" s="27"/>
      <c r="Q1" s="215"/>
    </row>
    <row r="2" spans="1:20" ht="24">
      <c r="A2" s="217" t="s">
        <v>51</v>
      </c>
      <c r="B2" s="218"/>
      <c r="C2" s="218"/>
      <c r="D2" s="218"/>
      <c r="E2" s="218"/>
      <c r="F2" s="218"/>
      <c r="G2" s="218"/>
      <c r="H2" s="218"/>
      <c r="I2" s="218"/>
      <c r="J2" s="218"/>
      <c r="K2" s="218"/>
      <c r="L2" s="218"/>
      <c r="M2" s="218"/>
      <c r="N2" s="218"/>
      <c r="O2" s="218"/>
      <c r="P2" s="218"/>
      <c r="Q2" s="216"/>
      <c r="R2" s="5"/>
      <c r="S2" s="5"/>
      <c r="T2" s="5"/>
    </row>
    <row r="3" spans="1:20" ht="12" customHeight="1">
      <c r="A3" s="27"/>
      <c r="B3" s="11"/>
      <c r="C3" s="11"/>
      <c r="D3" s="10"/>
      <c r="E3" s="10"/>
      <c r="F3" s="10"/>
      <c r="G3" s="10"/>
      <c r="H3" s="10"/>
      <c r="I3" s="10"/>
      <c r="J3" s="10"/>
      <c r="K3" s="10"/>
      <c r="L3" s="10"/>
      <c r="M3" s="10"/>
      <c r="N3" s="10"/>
      <c r="O3" s="10"/>
      <c r="P3" s="10"/>
      <c r="Q3" s="10"/>
      <c r="R3" s="5"/>
      <c r="S3" s="5"/>
      <c r="T3" s="5"/>
    </row>
    <row r="4" spans="1:20" ht="14.25">
      <c r="A4" s="27"/>
      <c r="B4" s="28">
        <v>1</v>
      </c>
      <c r="C4" s="11"/>
      <c r="D4" s="29" t="s">
        <v>102</v>
      </c>
      <c r="E4" s="10"/>
      <c r="F4" s="10"/>
      <c r="G4" s="10"/>
      <c r="H4" s="10"/>
      <c r="I4" s="10"/>
      <c r="J4" s="10"/>
      <c r="K4" s="10"/>
      <c r="L4" s="10"/>
      <c r="M4" s="10"/>
      <c r="N4" s="10"/>
      <c r="O4" s="10"/>
      <c r="P4" s="10"/>
      <c r="Q4" s="10"/>
      <c r="R4" s="5"/>
      <c r="S4" s="5"/>
      <c r="T4" s="5"/>
    </row>
    <row r="5" spans="1:20" ht="14.25">
      <c r="A5" s="27"/>
      <c r="B5" s="28"/>
      <c r="C5" s="11"/>
      <c r="D5" s="30" t="s">
        <v>103</v>
      </c>
      <c r="E5" s="10"/>
      <c r="F5" s="10"/>
      <c r="G5" s="10"/>
      <c r="H5" s="10"/>
      <c r="I5" s="10"/>
      <c r="J5" s="10"/>
      <c r="K5" s="10"/>
      <c r="L5" s="10"/>
      <c r="M5" s="10"/>
      <c r="N5" s="10"/>
      <c r="O5" s="10"/>
      <c r="P5" s="10"/>
      <c r="Q5" s="10"/>
      <c r="R5" s="5"/>
      <c r="S5" s="5"/>
      <c r="T5" s="5"/>
    </row>
    <row r="6" spans="1:20" ht="6.75" customHeight="1">
      <c r="A6" s="27"/>
      <c r="B6" s="28"/>
      <c r="C6" s="11"/>
      <c r="D6" s="10"/>
      <c r="E6" s="10"/>
      <c r="F6" s="10"/>
      <c r="G6" s="10"/>
      <c r="H6" s="10"/>
      <c r="I6" s="10"/>
      <c r="J6" s="10"/>
      <c r="K6" s="10"/>
      <c r="L6" s="10"/>
      <c r="M6" s="10"/>
      <c r="N6" s="10"/>
      <c r="O6" s="10"/>
      <c r="P6" s="10"/>
      <c r="Q6" s="10"/>
      <c r="R6" s="5"/>
      <c r="S6" s="5"/>
      <c r="T6" s="5"/>
    </row>
    <row r="7" spans="1:20" ht="14.25">
      <c r="A7" s="27"/>
      <c r="B7" s="28">
        <v>2</v>
      </c>
      <c r="C7" s="11"/>
      <c r="D7" s="31" t="s">
        <v>52</v>
      </c>
      <c r="E7" s="10"/>
      <c r="F7" s="10"/>
      <c r="G7" s="10"/>
      <c r="H7" s="10"/>
      <c r="I7" s="10"/>
      <c r="J7" s="10"/>
      <c r="K7" s="10"/>
      <c r="L7" s="10"/>
      <c r="M7" s="10"/>
      <c r="N7" s="10"/>
      <c r="O7" s="10"/>
      <c r="P7" s="10"/>
      <c r="Q7" s="10"/>
      <c r="R7" s="5"/>
      <c r="S7" s="5"/>
      <c r="T7" s="5"/>
    </row>
    <row r="8" spans="1:20" ht="14.25">
      <c r="A8" s="27"/>
      <c r="B8" s="28"/>
      <c r="C8" s="11"/>
      <c r="D8" s="30" t="s">
        <v>104</v>
      </c>
      <c r="E8" s="10"/>
      <c r="F8" s="10"/>
      <c r="G8" s="10"/>
      <c r="H8" s="10"/>
      <c r="I8" s="10"/>
      <c r="J8" s="10"/>
      <c r="K8" s="10"/>
      <c r="L8" s="10"/>
      <c r="M8" s="10"/>
      <c r="N8" s="10"/>
      <c r="O8" s="10"/>
      <c r="P8" s="10"/>
      <c r="Q8" s="10"/>
      <c r="R8" s="5"/>
      <c r="S8" s="5"/>
      <c r="T8" s="5"/>
    </row>
    <row r="9" spans="1:20" ht="6.75" customHeight="1">
      <c r="A9" s="27"/>
      <c r="B9" s="28"/>
      <c r="C9" s="11"/>
      <c r="D9" s="10"/>
      <c r="E9" s="10"/>
      <c r="F9" s="10"/>
      <c r="G9" s="10"/>
      <c r="H9" s="10"/>
      <c r="I9" s="10"/>
      <c r="J9" s="10"/>
      <c r="K9" s="10"/>
      <c r="L9" s="10"/>
      <c r="M9" s="10"/>
      <c r="N9" s="10"/>
      <c r="O9" s="10"/>
      <c r="P9" s="10"/>
      <c r="Q9" s="10"/>
      <c r="R9" s="5"/>
      <c r="S9" s="5"/>
      <c r="T9" s="5"/>
    </row>
    <row r="10" spans="1:20" ht="14.25">
      <c r="A10" s="27"/>
      <c r="B10" s="28"/>
      <c r="C10" s="11"/>
      <c r="D10" s="32" t="s">
        <v>105</v>
      </c>
      <c r="E10" s="10"/>
      <c r="F10" s="10"/>
      <c r="G10" s="10"/>
      <c r="H10" s="10"/>
      <c r="I10" s="10"/>
      <c r="J10" s="10"/>
      <c r="K10" s="10"/>
      <c r="L10" s="10"/>
      <c r="M10" s="10"/>
      <c r="N10" s="10"/>
      <c r="O10" s="10"/>
      <c r="P10" s="10"/>
      <c r="Q10" s="10"/>
      <c r="R10" s="5"/>
      <c r="S10" s="5"/>
      <c r="T10" s="5"/>
    </row>
    <row r="11" spans="1:20" ht="4.5" customHeight="1">
      <c r="A11" s="27"/>
      <c r="B11" s="28"/>
      <c r="C11" s="11"/>
      <c r="D11" s="33"/>
      <c r="E11" s="10"/>
      <c r="F11" s="10"/>
      <c r="G11" s="10"/>
      <c r="H11" s="10"/>
      <c r="I11" s="10"/>
      <c r="J11" s="10"/>
      <c r="K11" s="10"/>
      <c r="L11" s="10"/>
      <c r="M11" s="10"/>
      <c r="N11" s="10"/>
      <c r="O11" s="10"/>
      <c r="P11" s="10"/>
      <c r="Q11" s="10"/>
      <c r="R11" s="5"/>
      <c r="S11" s="5"/>
      <c r="T11" s="5"/>
    </row>
    <row r="12" spans="1:20" ht="14.25">
      <c r="A12" s="27"/>
      <c r="B12" s="28">
        <v>3</v>
      </c>
      <c r="C12" s="11"/>
      <c r="D12" s="34" t="s">
        <v>53</v>
      </c>
      <c r="E12" s="10"/>
      <c r="F12" s="10"/>
      <c r="G12" s="10"/>
      <c r="H12" s="10"/>
      <c r="I12" s="10"/>
      <c r="J12" s="10"/>
      <c r="K12" s="10"/>
      <c r="L12" s="10"/>
      <c r="M12" s="10"/>
      <c r="N12" s="10"/>
      <c r="O12" s="10"/>
      <c r="P12" s="10"/>
      <c r="Q12" s="10"/>
      <c r="R12" s="5"/>
      <c r="S12" s="5"/>
      <c r="T12" s="5"/>
    </row>
    <row r="13" spans="1:20" ht="6.75" customHeight="1">
      <c r="A13" s="27"/>
      <c r="B13" s="28"/>
      <c r="C13" s="11"/>
      <c r="D13" s="35"/>
      <c r="E13" s="10"/>
      <c r="F13" s="10"/>
      <c r="G13" s="10"/>
      <c r="H13" s="10"/>
      <c r="I13" s="10"/>
      <c r="J13" s="10"/>
      <c r="K13" s="10"/>
      <c r="L13" s="10"/>
      <c r="M13" s="10"/>
      <c r="N13" s="10"/>
      <c r="O13" s="10"/>
      <c r="P13" s="10"/>
      <c r="Q13" s="10"/>
      <c r="R13" s="5"/>
      <c r="S13" s="5"/>
      <c r="T13" s="5"/>
    </row>
    <row r="14" spans="1:20" ht="14.25">
      <c r="A14" s="27"/>
      <c r="B14" s="28"/>
      <c r="C14" s="11"/>
      <c r="D14" s="9" t="s">
        <v>54</v>
      </c>
      <c r="E14" s="10"/>
      <c r="F14" s="10"/>
      <c r="G14" s="10"/>
      <c r="H14" s="10"/>
      <c r="I14" s="10"/>
      <c r="J14" s="10"/>
      <c r="K14" s="10"/>
      <c r="L14" s="10"/>
      <c r="M14" s="10"/>
      <c r="N14" s="10"/>
      <c r="O14" s="10"/>
      <c r="P14" s="10"/>
      <c r="Q14" s="10"/>
      <c r="R14" s="5"/>
      <c r="S14" s="5"/>
      <c r="T14" s="5"/>
    </row>
    <row r="15" spans="1:20" ht="14.25">
      <c r="A15" s="27"/>
      <c r="B15" s="28"/>
      <c r="C15" s="11"/>
      <c r="D15" s="36" t="s">
        <v>106</v>
      </c>
      <c r="E15" s="10"/>
      <c r="F15" s="10"/>
      <c r="G15" s="10"/>
      <c r="H15" s="10"/>
      <c r="I15" s="10"/>
      <c r="J15" s="10"/>
      <c r="K15" s="10"/>
      <c r="L15" s="10"/>
      <c r="M15" s="10"/>
      <c r="N15" s="10"/>
      <c r="O15" s="10"/>
      <c r="P15" s="10"/>
      <c r="Q15" s="10"/>
      <c r="R15" s="5"/>
      <c r="S15" s="5"/>
      <c r="T15" s="5"/>
    </row>
    <row r="16" spans="1:20" ht="14.25">
      <c r="A16" s="27"/>
      <c r="B16" s="28"/>
      <c r="C16" s="11"/>
      <c r="D16" s="36" t="s">
        <v>107</v>
      </c>
      <c r="E16" s="10"/>
      <c r="F16" s="10"/>
      <c r="G16" s="10"/>
      <c r="H16" s="10"/>
      <c r="I16" s="10"/>
      <c r="J16" s="10"/>
      <c r="K16" s="10"/>
      <c r="L16" s="10"/>
      <c r="M16" s="10"/>
      <c r="N16" s="10"/>
      <c r="O16" s="10"/>
      <c r="P16" s="10"/>
      <c r="Q16" s="10"/>
      <c r="R16" s="5"/>
      <c r="S16" s="5"/>
      <c r="T16" s="5"/>
    </row>
    <row r="17" spans="1:20" ht="6" customHeight="1">
      <c r="A17" s="27"/>
      <c r="B17" s="28"/>
      <c r="C17" s="11"/>
      <c r="D17" s="33"/>
      <c r="E17" s="10"/>
      <c r="F17" s="10"/>
      <c r="G17" s="10"/>
      <c r="H17" s="10"/>
      <c r="I17" s="10"/>
      <c r="J17" s="10"/>
      <c r="K17" s="10"/>
      <c r="L17" s="10"/>
      <c r="M17" s="10"/>
      <c r="N17" s="10"/>
      <c r="O17" s="10"/>
      <c r="P17" s="10"/>
      <c r="Q17" s="10"/>
      <c r="R17" s="5"/>
      <c r="S17" s="5"/>
      <c r="T17" s="5"/>
    </row>
    <row r="18" spans="1:20" ht="14.25">
      <c r="A18" s="27"/>
      <c r="B18" s="37" t="s">
        <v>108</v>
      </c>
      <c r="C18" s="38"/>
      <c r="D18" s="9" t="s">
        <v>21</v>
      </c>
      <c r="E18" s="10"/>
      <c r="F18" s="10"/>
      <c r="G18" s="10"/>
      <c r="H18" s="10"/>
      <c r="I18" s="10"/>
      <c r="J18" s="10"/>
      <c r="K18" s="10"/>
      <c r="L18" s="10"/>
      <c r="M18" s="10"/>
      <c r="N18" s="10"/>
      <c r="O18" s="10"/>
      <c r="P18" s="10"/>
      <c r="Q18" s="10"/>
      <c r="R18" s="5"/>
      <c r="S18" s="5"/>
      <c r="T18" s="5"/>
    </row>
    <row r="19" spans="1:20" ht="14.25">
      <c r="A19" s="27"/>
      <c r="B19" s="11"/>
      <c r="C19" s="11"/>
      <c r="D19" s="36" t="s">
        <v>109</v>
      </c>
      <c r="E19" s="10"/>
      <c r="F19" s="10"/>
      <c r="G19" s="10"/>
      <c r="H19" s="10"/>
      <c r="I19" s="10"/>
      <c r="J19" s="10"/>
      <c r="K19" s="10"/>
      <c r="L19" s="10"/>
      <c r="M19" s="10"/>
      <c r="N19" s="10"/>
      <c r="O19" s="10"/>
      <c r="P19" s="10"/>
      <c r="Q19" s="10"/>
      <c r="R19" s="5"/>
      <c r="S19" s="5"/>
      <c r="T19" s="5"/>
    </row>
    <row r="20" spans="1:20" ht="7.5" customHeight="1">
      <c r="A20" s="27"/>
      <c r="B20" s="11"/>
      <c r="C20" s="11"/>
      <c r="D20" s="11"/>
      <c r="E20" s="11"/>
      <c r="F20" s="11"/>
      <c r="G20" s="11"/>
      <c r="H20" s="11"/>
      <c r="I20" s="11"/>
      <c r="J20" s="11"/>
      <c r="K20" s="11"/>
      <c r="L20" s="11"/>
      <c r="M20" s="11"/>
      <c r="N20" s="11"/>
      <c r="O20" s="11"/>
      <c r="P20" s="11"/>
      <c r="Q20" s="11"/>
    </row>
    <row r="21" spans="1:20" ht="27.75" customHeight="1" thickBot="1">
      <c r="A21" s="27"/>
      <c r="B21" s="11"/>
      <c r="C21" s="11"/>
      <c r="D21" s="89" t="s">
        <v>55</v>
      </c>
      <c r="E21" s="86"/>
      <c r="F21" s="86"/>
      <c r="G21" s="86"/>
      <c r="H21" s="86"/>
      <c r="I21" s="90" t="s">
        <v>56</v>
      </c>
      <c r="J21" s="90"/>
      <c r="K21" s="90"/>
      <c r="L21" s="90"/>
      <c r="M21" s="90"/>
      <c r="N21" s="39"/>
      <c r="O21" s="11"/>
      <c r="P21" s="11"/>
      <c r="Q21" s="11"/>
    </row>
    <row r="22" spans="1:20" ht="16.350000000000001" customHeight="1">
      <c r="B22" s="2"/>
      <c r="C22" s="2"/>
      <c r="D22" s="91" t="s">
        <v>57</v>
      </c>
      <c r="E22" s="219">
        <v>85.6</v>
      </c>
      <c r="F22" s="219"/>
      <c r="G22" s="2"/>
      <c r="H22" s="2"/>
      <c r="I22" s="221" t="s">
        <v>24</v>
      </c>
      <c r="J22" s="222"/>
      <c r="K22" s="222"/>
      <c r="L22" s="222"/>
      <c r="M22" s="222"/>
      <c r="N22" s="222"/>
      <c r="O22" s="223">
        <f>+E32+E34</f>
        <v>25</v>
      </c>
      <c r="P22" s="224"/>
      <c r="Q22" s="2"/>
    </row>
    <row r="23" spans="1:20" ht="16.350000000000001" customHeight="1">
      <c r="B23" s="2"/>
      <c r="C23" s="2"/>
      <c r="D23" s="92" t="s">
        <v>110</v>
      </c>
      <c r="E23" s="220"/>
      <c r="F23" s="220"/>
      <c r="G23" s="2"/>
      <c r="H23" s="2"/>
      <c r="I23" s="227" t="s">
        <v>111</v>
      </c>
      <c r="J23" s="228"/>
      <c r="K23" s="228"/>
      <c r="L23" s="228"/>
      <c r="M23" s="228"/>
      <c r="N23" s="228"/>
      <c r="O23" s="225"/>
      <c r="P23" s="226"/>
      <c r="Q23" s="2"/>
    </row>
    <row r="24" spans="1:20" ht="16.350000000000001" customHeight="1">
      <c r="B24" s="2"/>
      <c r="C24" s="2"/>
      <c r="D24" s="93" t="s">
        <v>58</v>
      </c>
      <c r="E24" s="220">
        <v>10.5</v>
      </c>
      <c r="F24" s="220"/>
      <c r="G24" s="2"/>
      <c r="H24" s="2"/>
      <c r="I24" s="229" t="s">
        <v>112</v>
      </c>
      <c r="J24" s="230"/>
      <c r="K24" s="230"/>
      <c r="L24" s="230"/>
      <c r="M24" s="230"/>
      <c r="N24" s="230"/>
      <c r="O24" s="231">
        <f>SQRT(O22^2+2*E22/E26/0.87*O22)</f>
        <v>173.95627185410666</v>
      </c>
      <c r="P24" s="232"/>
      <c r="Q24" s="2"/>
    </row>
    <row r="25" spans="1:20" ht="16.350000000000001" customHeight="1">
      <c r="B25" s="2"/>
      <c r="C25" s="2"/>
      <c r="D25" s="92" t="s">
        <v>113</v>
      </c>
      <c r="E25" s="220"/>
      <c r="F25" s="220"/>
      <c r="G25" s="2"/>
      <c r="H25" s="2"/>
      <c r="I25" s="227" t="s">
        <v>114</v>
      </c>
      <c r="J25" s="228"/>
      <c r="K25" s="228"/>
      <c r="L25" s="228"/>
      <c r="M25" s="228"/>
      <c r="N25" s="228"/>
      <c r="O25" s="225"/>
      <c r="P25" s="226"/>
      <c r="Q25" s="2"/>
    </row>
    <row r="26" spans="1:20" ht="16.350000000000001" customHeight="1">
      <c r="B26" s="2"/>
      <c r="C26" s="2"/>
      <c r="D26" s="94" t="s">
        <v>59</v>
      </c>
      <c r="E26" s="233">
        <v>0.16600000000000001</v>
      </c>
      <c r="F26" s="233"/>
      <c r="G26" s="2"/>
      <c r="H26" s="2"/>
      <c r="I26" s="229" t="s">
        <v>70</v>
      </c>
      <c r="J26" s="230"/>
      <c r="K26" s="230"/>
      <c r="L26" s="230"/>
      <c r="M26" s="230"/>
      <c r="N26" s="230"/>
      <c r="O26" s="234">
        <f>IF(E22-E24*0.87*F36&lt;0,0,(E22-E24*0.87*F36)/E26/0.87/E38)</f>
        <v>149.94460601024784</v>
      </c>
      <c r="P26" s="235"/>
      <c r="Q26" s="2"/>
    </row>
    <row r="27" spans="1:20" ht="16.350000000000001" customHeight="1">
      <c r="B27" s="2"/>
      <c r="C27" s="2"/>
      <c r="D27" s="95" t="s">
        <v>115</v>
      </c>
      <c r="E27" s="233"/>
      <c r="F27" s="233"/>
      <c r="G27" s="2"/>
      <c r="H27" s="2"/>
      <c r="I27" s="227" t="s">
        <v>116</v>
      </c>
      <c r="J27" s="228"/>
      <c r="K27" s="228"/>
      <c r="L27" s="228"/>
      <c r="M27" s="228"/>
      <c r="N27" s="228"/>
      <c r="O27" s="234"/>
      <c r="P27" s="235"/>
      <c r="Q27" s="2"/>
    </row>
    <row r="28" spans="1:20" ht="16.350000000000001" customHeight="1">
      <c r="B28" s="2"/>
      <c r="C28" s="2"/>
      <c r="D28" s="93" t="s">
        <v>117</v>
      </c>
      <c r="E28" s="220">
        <v>2</v>
      </c>
      <c r="F28" s="220"/>
      <c r="G28" s="2"/>
      <c r="H28" s="2"/>
      <c r="I28" s="238" t="s">
        <v>71</v>
      </c>
      <c r="J28" s="230"/>
      <c r="K28" s="230"/>
      <c r="L28" s="230"/>
      <c r="M28" s="230"/>
      <c r="N28" s="230"/>
      <c r="O28" s="239">
        <f>IF(E22&lt;E24*0.87*F36,3*E32+90,O26+O24)</f>
        <v>323.90087786435447</v>
      </c>
      <c r="P28" s="241">
        <f>ROUNDUP(O28/27.5,0)</f>
        <v>12</v>
      </c>
      <c r="Q28" s="2"/>
    </row>
    <row r="29" spans="1:20" ht="16.350000000000001" customHeight="1" thickBot="1">
      <c r="B29" s="2"/>
      <c r="C29" s="2"/>
      <c r="D29" s="92" t="s">
        <v>25</v>
      </c>
      <c r="E29" s="220"/>
      <c r="F29" s="220"/>
      <c r="G29" s="2"/>
      <c r="H29" s="2"/>
      <c r="I29" s="243" t="s">
        <v>118</v>
      </c>
      <c r="J29" s="244"/>
      <c r="K29" s="244"/>
      <c r="L29" s="244"/>
      <c r="M29" s="244"/>
      <c r="N29" s="244"/>
      <c r="O29" s="240"/>
      <c r="P29" s="242"/>
      <c r="Q29" s="2"/>
    </row>
    <row r="30" spans="1:20" ht="16.350000000000001" customHeight="1" thickBot="1">
      <c r="B30" s="2"/>
      <c r="C30" s="2"/>
      <c r="D30" s="96" t="s">
        <v>26</v>
      </c>
      <c r="E30" s="245">
        <v>12</v>
      </c>
      <c r="F30" s="245"/>
      <c r="G30" s="2"/>
      <c r="H30" s="2"/>
      <c r="I30" s="40" t="s">
        <v>119</v>
      </c>
      <c r="J30" s="40"/>
      <c r="K30" s="40"/>
      <c r="L30" s="40"/>
      <c r="M30" s="40"/>
      <c r="N30" s="40"/>
      <c r="O30" s="11"/>
      <c r="P30" s="11"/>
      <c r="Q30" s="2"/>
    </row>
    <row r="31" spans="1:20" ht="16.350000000000001" customHeight="1">
      <c r="B31" s="2"/>
      <c r="C31" s="2"/>
      <c r="D31" s="92" t="s">
        <v>120</v>
      </c>
      <c r="E31" s="245"/>
      <c r="F31" s="245"/>
      <c r="G31" s="2"/>
      <c r="H31" s="2"/>
      <c r="I31" s="41" t="str">
        <f>IF(P28&gt;E30,"CAUTION","")</f>
        <v/>
      </c>
      <c r="J31" s="42"/>
      <c r="K31" s="42"/>
      <c r="L31" s="42"/>
      <c r="M31" s="42"/>
      <c r="N31" s="42"/>
      <c r="O31" s="43"/>
      <c r="P31" s="44"/>
      <c r="Q31" s="2"/>
    </row>
    <row r="32" spans="1:20" ht="16.350000000000001" customHeight="1">
      <c r="B32" s="2"/>
      <c r="C32" s="2"/>
      <c r="D32" s="93" t="s">
        <v>121</v>
      </c>
      <c r="E32" s="251">
        <v>20</v>
      </c>
      <c r="F32" s="251"/>
      <c r="G32" s="2"/>
      <c r="H32" s="2"/>
      <c r="I32" s="45" t="str">
        <f>IF(P28&gt;E30,"   単錨泊では安全に錨泊できません。","     守錨直を励行してください。")</f>
        <v xml:space="preserve">     守錨直を励行してください。</v>
      </c>
      <c r="J32" s="25"/>
      <c r="K32" s="25"/>
      <c r="L32" s="25"/>
      <c r="M32" s="25"/>
      <c r="N32" s="25"/>
      <c r="O32" s="11"/>
      <c r="P32" s="46"/>
      <c r="Q32" s="2"/>
    </row>
    <row r="33" spans="1:22" ht="16.350000000000001" customHeight="1">
      <c r="B33" s="2"/>
      <c r="C33" s="2"/>
      <c r="D33" s="92" t="s">
        <v>122</v>
      </c>
      <c r="E33" s="251"/>
      <c r="F33" s="251"/>
      <c r="G33" s="2"/>
      <c r="H33" s="2"/>
      <c r="I33" s="45" t="str">
        <f>IF(P28&gt;E30,"    It is impossible to anchor by Single anchoring","     Keep Anchor Watch Strictly")</f>
        <v xml:space="preserve">     Keep Anchor Watch Strictly</v>
      </c>
      <c r="J33" s="25"/>
      <c r="K33" s="25"/>
      <c r="L33" s="25"/>
      <c r="M33" s="25"/>
      <c r="N33" s="25"/>
      <c r="O33" s="11"/>
      <c r="P33" s="46"/>
      <c r="Q33" s="2"/>
    </row>
    <row r="34" spans="1:22" ht="16.350000000000001" customHeight="1" thickBot="1">
      <c r="B34" s="2"/>
      <c r="C34" s="2"/>
      <c r="D34" s="93" t="s">
        <v>123</v>
      </c>
      <c r="E34" s="251">
        <v>5</v>
      </c>
      <c r="F34" s="251"/>
      <c r="G34" s="2"/>
      <c r="H34" s="2"/>
      <c r="I34" s="47"/>
      <c r="J34" s="48"/>
      <c r="K34" s="48"/>
      <c r="L34" s="48"/>
      <c r="M34" s="48"/>
      <c r="N34" s="48"/>
      <c r="O34" s="49"/>
      <c r="P34" s="50"/>
      <c r="Q34" s="2"/>
    </row>
    <row r="35" spans="1:22" ht="16.350000000000001" customHeight="1">
      <c r="B35" s="2"/>
      <c r="C35" s="2"/>
      <c r="D35" s="92" t="s">
        <v>124</v>
      </c>
      <c r="E35" s="251"/>
      <c r="F35" s="251"/>
      <c r="G35" s="2"/>
      <c r="H35" s="2"/>
      <c r="I35" s="27"/>
      <c r="J35" s="27"/>
      <c r="K35" s="27"/>
      <c r="L35" s="27"/>
      <c r="M35" s="27"/>
      <c r="N35" s="27"/>
      <c r="O35" s="27"/>
      <c r="P35" s="27"/>
      <c r="Q35" s="2"/>
    </row>
    <row r="36" spans="1:22" ht="16.350000000000001" customHeight="1">
      <c r="B36" s="2"/>
      <c r="C36" s="2"/>
      <c r="D36" s="97" t="s">
        <v>22</v>
      </c>
      <c r="E36" s="252" t="str">
        <f>IF(E28=1,"JIS",IF(E28=2,"AC14",""))</f>
        <v>AC14</v>
      </c>
      <c r="F36" s="254">
        <f>IF(E28=1,3.2,IF(E28=2,7,""))</f>
        <v>7</v>
      </c>
      <c r="G36" s="2"/>
      <c r="H36" s="51"/>
      <c r="I36" s="28" t="s">
        <v>60</v>
      </c>
      <c r="J36" s="27"/>
      <c r="K36" s="27"/>
      <c r="L36" s="27"/>
      <c r="M36" s="27"/>
      <c r="N36" s="27"/>
      <c r="O36" s="27"/>
      <c r="P36" s="27"/>
      <c r="Q36" s="2"/>
    </row>
    <row r="37" spans="1:22" ht="16.350000000000001" customHeight="1">
      <c r="B37" s="2"/>
      <c r="D37" s="98" t="s">
        <v>125</v>
      </c>
      <c r="E37" s="253"/>
      <c r="F37" s="255"/>
      <c r="G37" s="2"/>
      <c r="H37" s="2"/>
      <c r="I37" s="52" t="s">
        <v>126</v>
      </c>
      <c r="J37" s="27"/>
      <c r="K37" s="27"/>
      <c r="L37" s="27"/>
      <c r="M37" s="27"/>
      <c r="N37" s="27"/>
      <c r="O37" s="27"/>
      <c r="P37" s="27"/>
      <c r="Q37" s="2"/>
    </row>
    <row r="38" spans="1:22" ht="16.350000000000001" customHeight="1">
      <c r="B38" s="2"/>
      <c r="D38" s="99" t="s">
        <v>23</v>
      </c>
      <c r="E38" s="256">
        <v>1</v>
      </c>
      <c r="F38" s="256"/>
      <c r="G38" s="2"/>
      <c r="H38" s="51"/>
      <c r="I38" s="53" t="s">
        <v>61</v>
      </c>
      <c r="J38" s="27"/>
      <c r="K38" s="27"/>
      <c r="L38" s="27"/>
      <c r="M38" s="27"/>
      <c r="N38" s="27"/>
      <c r="O38" s="27"/>
      <c r="P38" s="27"/>
      <c r="Q38" s="2"/>
    </row>
    <row r="39" spans="1:22" ht="16.350000000000001" customHeight="1" thickBot="1">
      <c r="B39" s="2"/>
      <c r="C39" s="2"/>
      <c r="D39" s="100" t="s">
        <v>127</v>
      </c>
      <c r="E39" s="257"/>
      <c r="F39" s="257"/>
      <c r="G39" s="2"/>
      <c r="H39" s="2"/>
      <c r="I39" s="54" t="s">
        <v>128</v>
      </c>
      <c r="J39" s="25"/>
      <c r="K39" s="25"/>
      <c r="L39" s="25"/>
      <c r="M39" s="25"/>
      <c r="N39" s="25"/>
      <c r="O39" s="11"/>
      <c r="P39" s="11"/>
      <c r="Q39" s="2"/>
    </row>
    <row r="40" spans="1:22" ht="16.350000000000001" customHeight="1">
      <c r="B40" s="2"/>
      <c r="C40" s="2"/>
      <c r="D40" s="101"/>
      <c r="E40" s="55"/>
      <c r="F40" s="55"/>
      <c r="G40" s="2"/>
      <c r="H40" s="2"/>
      <c r="I40" s="54"/>
      <c r="J40" s="25"/>
      <c r="K40" s="25"/>
      <c r="L40" s="25"/>
      <c r="M40" s="25"/>
      <c r="N40" s="25"/>
      <c r="O40" s="11"/>
      <c r="P40" s="11"/>
      <c r="Q40" s="2"/>
    </row>
    <row r="41" spans="1:22">
      <c r="A41" s="27"/>
      <c r="B41" s="11"/>
      <c r="C41" s="27"/>
      <c r="D41" s="27"/>
      <c r="E41" s="11"/>
      <c r="F41" s="11"/>
      <c r="G41" s="11"/>
      <c r="H41" s="11"/>
      <c r="I41" s="25"/>
      <c r="J41" s="25"/>
      <c r="K41" s="25"/>
      <c r="L41" s="25"/>
      <c r="M41" s="25"/>
      <c r="N41" s="25"/>
      <c r="O41" s="11"/>
      <c r="P41" s="215"/>
      <c r="Q41" s="236"/>
    </row>
    <row r="42" spans="1:22" ht="25.5" customHeight="1">
      <c r="A42" s="27"/>
      <c r="B42" s="11"/>
      <c r="C42" s="11"/>
      <c r="D42" s="56" t="s">
        <v>47</v>
      </c>
      <c r="E42" s="11"/>
      <c r="F42" s="11"/>
      <c r="G42" s="11"/>
      <c r="H42" s="11"/>
      <c r="I42" s="11"/>
      <c r="J42" s="11"/>
      <c r="K42" s="11"/>
      <c r="L42" s="11"/>
      <c r="M42" s="11"/>
      <c r="N42" s="11"/>
      <c r="O42" s="11"/>
      <c r="P42" s="237"/>
      <c r="Q42" s="237"/>
    </row>
    <row r="43" spans="1:22" ht="9" customHeight="1">
      <c r="A43" s="27"/>
      <c r="B43" s="11"/>
      <c r="C43" s="11"/>
      <c r="D43" s="27"/>
      <c r="E43" s="11"/>
      <c r="F43" s="11"/>
      <c r="G43" s="11"/>
      <c r="H43" s="11"/>
      <c r="I43" s="11"/>
      <c r="J43" s="11"/>
      <c r="K43" s="11"/>
      <c r="L43" s="11"/>
      <c r="M43" s="11"/>
      <c r="N43" s="11"/>
      <c r="O43" s="11"/>
      <c r="P43" s="84"/>
      <c r="Q43" s="84"/>
    </row>
    <row r="44" spans="1:22" ht="17.25">
      <c r="A44" s="27"/>
      <c r="B44" s="11"/>
      <c r="C44" s="11"/>
      <c r="D44" s="11"/>
      <c r="E44" s="11"/>
      <c r="F44" s="11"/>
      <c r="G44" s="11"/>
      <c r="H44" s="11"/>
      <c r="I44" s="11"/>
      <c r="J44" s="11"/>
      <c r="K44" s="11"/>
      <c r="L44" s="104" t="s">
        <v>0</v>
      </c>
      <c r="M44" s="7"/>
      <c r="N44" s="7"/>
      <c r="O44" s="8"/>
      <c r="P44" s="11"/>
      <c r="Q44" s="11"/>
    </row>
    <row r="45" spans="1:22" ht="17.25">
      <c r="A45" s="27"/>
      <c r="B45" s="11"/>
      <c r="C45" s="11"/>
      <c r="D45" s="26" t="s">
        <v>27</v>
      </c>
      <c r="E45" s="26"/>
      <c r="F45" s="26" t="s">
        <v>129</v>
      </c>
      <c r="G45" s="57" t="s">
        <v>130</v>
      </c>
      <c r="H45" s="58"/>
      <c r="I45" s="59" t="s">
        <v>131</v>
      </c>
      <c r="J45" s="59"/>
      <c r="K45" s="59"/>
      <c r="L45" s="262" t="s">
        <v>132</v>
      </c>
      <c r="M45" s="60" t="s">
        <v>1</v>
      </c>
      <c r="N45" s="60" t="s">
        <v>2</v>
      </c>
      <c r="O45" s="61" t="s">
        <v>3</v>
      </c>
      <c r="P45" s="11"/>
      <c r="Q45" s="11"/>
    </row>
    <row r="46" spans="1:22" ht="17.25">
      <c r="A46" s="27"/>
      <c r="B46" s="11"/>
      <c r="C46" s="11"/>
      <c r="D46" s="264" t="s">
        <v>28</v>
      </c>
      <c r="E46" s="265"/>
      <c r="F46" s="26" t="s">
        <v>133</v>
      </c>
      <c r="G46" s="57" t="s">
        <v>134</v>
      </c>
      <c r="H46" s="58"/>
      <c r="I46" s="59" t="s">
        <v>135</v>
      </c>
      <c r="J46" s="59"/>
      <c r="K46" s="59"/>
      <c r="L46" s="263"/>
      <c r="M46" s="62" t="s">
        <v>136</v>
      </c>
      <c r="N46" s="62" t="s">
        <v>137</v>
      </c>
      <c r="O46" s="63" t="s">
        <v>138</v>
      </c>
      <c r="P46" s="11"/>
      <c r="Q46" s="11"/>
    </row>
    <row r="47" spans="1:22" ht="20.25" customHeight="1">
      <c r="A47" s="27"/>
      <c r="B47" s="11"/>
      <c r="C47" s="11"/>
      <c r="D47" s="11"/>
      <c r="E47" s="11"/>
      <c r="F47" s="11"/>
      <c r="G47" s="11"/>
      <c r="H47" s="11"/>
      <c r="I47" s="11"/>
      <c r="J47" s="11"/>
      <c r="K47" s="11"/>
      <c r="L47" s="102" t="s">
        <v>4</v>
      </c>
      <c r="M47" s="65">
        <v>3.5</v>
      </c>
      <c r="N47" s="65">
        <v>3.2</v>
      </c>
      <c r="O47" s="66">
        <v>1.5</v>
      </c>
      <c r="P47" s="11"/>
      <c r="Q47" s="11"/>
      <c r="T47" s="2"/>
      <c r="U47" s="2"/>
      <c r="V47" s="2"/>
    </row>
    <row r="48" spans="1:22" ht="20.25" customHeight="1">
      <c r="A48" s="27"/>
      <c r="B48" s="11"/>
      <c r="C48" s="11"/>
      <c r="D48" s="266" t="s">
        <v>66</v>
      </c>
      <c r="E48" s="267"/>
      <c r="F48" s="26" t="s">
        <v>133</v>
      </c>
      <c r="G48" s="67" t="s">
        <v>139</v>
      </c>
      <c r="H48" s="11"/>
      <c r="I48" s="28"/>
      <c r="J48" s="28"/>
      <c r="K48" s="28"/>
      <c r="L48" s="102" t="s">
        <v>5</v>
      </c>
      <c r="M48" s="65">
        <v>7</v>
      </c>
      <c r="N48" s="65">
        <v>10.6</v>
      </c>
      <c r="O48" s="66">
        <v>2</v>
      </c>
      <c r="P48" s="11"/>
      <c r="Q48" s="11"/>
      <c r="T48" s="2"/>
      <c r="U48" s="2"/>
      <c r="V48" s="2"/>
    </row>
    <row r="49" spans="1:22" ht="6.75" customHeight="1">
      <c r="A49" s="27"/>
      <c r="B49" s="11"/>
      <c r="C49" s="11"/>
      <c r="D49" s="87"/>
      <c r="E49" s="88"/>
      <c r="F49" s="26"/>
      <c r="G49" s="67"/>
      <c r="H49" s="11"/>
      <c r="I49" s="28"/>
      <c r="J49" s="28"/>
      <c r="K49" s="28"/>
      <c r="L49" s="68"/>
      <c r="M49" s="69"/>
      <c r="N49" s="69"/>
      <c r="O49" s="70"/>
      <c r="P49" s="11"/>
      <c r="Q49" s="11"/>
      <c r="T49" s="2"/>
      <c r="U49" s="2"/>
      <c r="V49" s="2"/>
    </row>
    <row r="50" spans="1:22" ht="17.25">
      <c r="A50" s="27"/>
      <c r="B50" s="11"/>
      <c r="C50" s="11"/>
      <c r="D50" s="11"/>
      <c r="E50" s="11"/>
      <c r="F50" s="11"/>
      <c r="G50" s="27"/>
      <c r="H50" s="27"/>
      <c r="I50" s="27"/>
      <c r="J50" s="27"/>
      <c r="K50" s="11"/>
      <c r="L50" s="105" t="s">
        <v>6</v>
      </c>
      <c r="M50" s="8"/>
      <c r="N50" s="8"/>
      <c r="O50" s="8"/>
      <c r="P50" s="11"/>
      <c r="Q50" s="11"/>
      <c r="T50" s="2"/>
      <c r="U50" s="71"/>
      <c r="V50" s="71"/>
    </row>
    <row r="51" spans="1:22">
      <c r="A51" s="27"/>
      <c r="B51" s="11"/>
      <c r="C51" s="11"/>
      <c r="D51" s="11"/>
      <c r="E51" s="11"/>
      <c r="F51" s="11"/>
      <c r="G51" s="27"/>
      <c r="H51" s="27"/>
      <c r="I51" s="27"/>
      <c r="J51" s="27"/>
      <c r="K51" s="11"/>
      <c r="L51" s="268" t="s">
        <v>72</v>
      </c>
      <c r="M51" s="85" t="s">
        <v>7</v>
      </c>
      <c r="N51" s="246" t="s">
        <v>3</v>
      </c>
      <c r="O51" s="246"/>
      <c r="P51" s="11"/>
      <c r="Q51" s="11"/>
      <c r="T51" s="2"/>
      <c r="U51" s="72"/>
      <c r="V51" s="72"/>
    </row>
    <row r="52" spans="1:22">
      <c r="A52" s="27"/>
      <c r="B52" s="11"/>
      <c r="C52" s="11"/>
      <c r="D52" s="11"/>
      <c r="E52" s="11"/>
      <c r="F52" s="11"/>
      <c r="G52" s="27"/>
      <c r="H52" s="27"/>
      <c r="I52" s="27"/>
      <c r="J52" s="27"/>
      <c r="K52" s="11"/>
      <c r="L52" s="268"/>
      <c r="M52" s="73" t="s">
        <v>140</v>
      </c>
      <c r="N52" s="247" t="s">
        <v>141</v>
      </c>
      <c r="O52" s="248"/>
      <c r="P52" s="11"/>
      <c r="Q52" s="11"/>
      <c r="T52" s="2"/>
      <c r="U52" s="72"/>
      <c r="V52" s="72"/>
    </row>
    <row r="53" spans="1:22">
      <c r="A53" s="27"/>
      <c r="B53" s="11"/>
      <c r="C53" s="11"/>
      <c r="D53" s="11"/>
      <c r="E53" s="11"/>
      <c r="F53" s="11"/>
      <c r="G53" s="27"/>
      <c r="H53" s="27"/>
      <c r="I53" s="27"/>
      <c r="J53" s="27"/>
      <c r="K53" s="11"/>
      <c r="L53" s="268"/>
      <c r="M53" s="249" t="s">
        <v>73</v>
      </c>
      <c r="N53" s="64" t="s">
        <v>62</v>
      </c>
      <c r="O53" s="74">
        <v>0.75</v>
      </c>
      <c r="P53" s="11"/>
      <c r="Q53" s="11"/>
      <c r="T53" s="2"/>
      <c r="U53" s="2"/>
      <c r="V53" s="2"/>
    </row>
    <row r="54" spans="1:22">
      <c r="A54" s="27"/>
      <c r="B54" s="11"/>
      <c r="C54" s="11"/>
      <c r="D54" s="11"/>
      <c r="E54" s="11"/>
      <c r="F54" s="11"/>
      <c r="G54" s="27"/>
      <c r="H54" s="27"/>
      <c r="I54" s="27"/>
      <c r="J54" s="27"/>
      <c r="K54" s="11"/>
      <c r="L54" s="268"/>
      <c r="M54" s="250"/>
      <c r="N54" s="75" t="s">
        <v>63</v>
      </c>
      <c r="O54" s="74">
        <v>0.6</v>
      </c>
      <c r="P54" s="11"/>
      <c r="Q54" s="11"/>
      <c r="T54" s="2"/>
      <c r="U54" s="2"/>
      <c r="V54" s="2"/>
    </row>
    <row r="55" spans="1:22" ht="8.25" customHeight="1">
      <c r="A55" s="27"/>
      <c r="B55" s="11"/>
      <c r="C55" s="11"/>
      <c r="D55" s="11"/>
      <c r="E55" s="11"/>
      <c r="F55" s="11"/>
      <c r="G55" s="11"/>
      <c r="H55" s="11"/>
      <c r="I55" s="11"/>
      <c r="J55" s="11"/>
      <c r="K55" s="11"/>
      <c r="L55" s="11"/>
      <c r="M55" s="11"/>
      <c r="N55" s="11"/>
      <c r="O55" s="11"/>
      <c r="P55" s="11"/>
      <c r="Q55" s="11"/>
      <c r="T55" s="2"/>
      <c r="U55" s="2"/>
      <c r="V55" s="2"/>
    </row>
    <row r="56" spans="1:22" ht="17.25">
      <c r="A56" s="27"/>
      <c r="B56" s="11"/>
      <c r="C56" s="11"/>
      <c r="D56" s="76" t="s">
        <v>64</v>
      </c>
      <c r="E56" s="11"/>
      <c r="F56" s="26" t="s">
        <v>133</v>
      </c>
      <c r="G56" s="26" t="s">
        <v>29</v>
      </c>
      <c r="H56" s="11"/>
      <c r="I56" s="11"/>
      <c r="J56" s="11"/>
      <c r="K56" s="11"/>
      <c r="L56" s="11"/>
      <c r="M56" s="11"/>
      <c r="N56" s="11"/>
      <c r="O56" s="11"/>
      <c r="P56" s="11"/>
      <c r="Q56" s="11"/>
    </row>
    <row r="57" spans="1:22">
      <c r="A57" s="27"/>
      <c r="B57" s="11"/>
      <c r="C57" s="11"/>
      <c r="D57" s="28" t="s">
        <v>142</v>
      </c>
      <c r="E57" s="11"/>
      <c r="F57" s="11"/>
      <c r="G57" s="28" t="s">
        <v>143</v>
      </c>
      <c r="H57" s="11"/>
      <c r="I57" s="11"/>
      <c r="J57" s="11"/>
      <c r="K57" s="11"/>
      <c r="L57" s="11"/>
      <c r="M57" s="11"/>
      <c r="N57" s="11"/>
      <c r="O57" s="11"/>
      <c r="P57" s="11"/>
      <c r="Q57" s="11"/>
    </row>
    <row r="58" spans="1:22" ht="8.25" customHeight="1">
      <c r="A58" s="27"/>
      <c r="B58" s="11"/>
      <c r="C58" s="11"/>
      <c r="D58" s="11"/>
      <c r="E58" s="77"/>
      <c r="F58" s="86"/>
      <c r="G58" s="86"/>
      <c r="H58" s="86"/>
      <c r="I58" s="11"/>
      <c r="J58" s="11"/>
      <c r="K58" s="11"/>
      <c r="L58" s="11"/>
      <c r="M58" s="11"/>
      <c r="N58" s="11"/>
      <c r="O58" s="11"/>
      <c r="P58" s="78"/>
      <c r="Q58" s="11"/>
    </row>
    <row r="59" spans="1:22" ht="14.25" customHeight="1">
      <c r="A59" s="27"/>
      <c r="B59" s="11"/>
      <c r="C59" s="11"/>
      <c r="D59" s="11"/>
      <c r="E59" s="11"/>
      <c r="F59" s="79"/>
      <c r="G59" s="79"/>
      <c r="H59" s="80"/>
      <c r="I59" s="11"/>
      <c r="J59" s="11"/>
      <c r="K59" s="11"/>
      <c r="L59" s="11"/>
      <c r="M59" s="11"/>
      <c r="N59" s="11"/>
      <c r="O59" s="78"/>
      <c r="P59" s="78"/>
      <c r="Q59" s="11"/>
    </row>
    <row r="60" spans="1:22" ht="18.75">
      <c r="A60" s="27"/>
      <c r="B60" s="11"/>
      <c r="C60" s="11"/>
      <c r="D60" s="76" t="s">
        <v>65</v>
      </c>
      <c r="E60" s="11"/>
      <c r="F60" s="26" t="s">
        <v>133</v>
      </c>
      <c r="G60" s="26"/>
      <c r="H60" s="86"/>
      <c r="I60" s="11"/>
      <c r="J60" s="11"/>
      <c r="K60" s="11"/>
      <c r="L60" s="11"/>
      <c r="M60" s="11"/>
      <c r="N60" s="11"/>
      <c r="O60" s="78"/>
      <c r="P60" s="78"/>
      <c r="Q60" s="11"/>
    </row>
    <row r="61" spans="1:22" ht="17.25">
      <c r="A61" s="27"/>
      <c r="B61" s="11"/>
      <c r="C61" s="11"/>
      <c r="D61" s="28" t="s">
        <v>144</v>
      </c>
      <c r="E61" s="11"/>
      <c r="F61" s="78"/>
      <c r="G61" s="78"/>
      <c r="H61" s="78"/>
      <c r="I61" s="11"/>
      <c r="J61" s="11"/>
      <c r="K61" s="11"/>
      <c r="L61" s="11"/>
      <c r="M61" s="11"/>
      <c r="N61" s="11"/>
      <c r="O61" s="78"/>
      <c r="P61" s="78"/>
      <c r="Q61" s="11"/>
    </row>
    <row r="62" spans="1:22" ht="9" customHeight="1">
      <c r="A62" s="27"/>
      <c r="B62" s="11"/>
      <c r="C62" s="11"/>
      <c r="D62" s="11"/>
      <c r="E62" s="11"/>
      <c r="F62" s="11"/>
      <c r="G62" s="11"/>
      <c r="H62" s="11"/>
      <c r="I62" s="11"/>
      <c r="J62" s="11"/>
      <c r="K62" s="11"/>
      <c r="L62" s="11"/>
      <c r="M62" s="11"/>
      <c r="N62" s="11"/>
      <c r="O62" s="11"/>
      <c r="P62" s="78"/>
      <c r="Q62" s="11"/>
    </row>
    <row r="63" spans="1:22" ht="17.25">
      <c r="A63" s="27"/>
      <c r="B63" s="11"/>
      <c r="C63" s="11"/>
      <c r="D63" s="26" t="s">
        <v>30</v>
      </c>
      <c r="E63" s="11"/>
      <c r="F63" s="26" t="s">
        <v>133</v>
      </c>
      <c r="G63" s="26" t="s">
        <v>31</v>
      </c>
      <c r="H63" s="11"/>
      <c r="I63" s="11"/>
      <c r="J63" s="11"/>
      <c r="K63" s="11"/>
      <c r="L63" s="11"/>
      <c r="M63" s="11"/>
      <c r="N63" s="11"/>
      <c r="O63" s="11"/>
      <c r="P63" s="78"/>
      <c r="Q63" s="11"/>
    </row>
    <row r="64" spans="1:22" ht="17.25">
      <c r="A64" s="27"/>
      <c r="B64" s="11"/>
      <c r="C64" s="11"/>
      <c r="D64" s="28" t="s">
        <v>145</v>
      </c>
      <c r="E64" s="11"/>
      <c r="F64" s="11"/>
      <c r="G64" s="28" t="s">
        <v>146</v>
      </c>
      <c r="H64" s="11"/>
      <c r="I64" s="11"/>
      <c r="J64" s="11"/>
      <c r="K64" s="11"/>
      <c r="L64" s="11"/>
      <c r="M64" s="11"/>
      <c r="N64" s="11"/>
      <c r="O64" s="11"/>
      <c r="P64" s="78"/>
      <c r="Q64" s="11"/>
    </row>
    <row r="65" spans="1:17" ht="10.5" customHeight="1">
      <c r="A65" s="27"/>
      <c r="B65" s="11"/>
      <c r="C65" s="11"/>
      <c r="D65" s="28"/>
      <c r="E65" s="11"/>
      <c r="F65" s="11"/>
      <c r="G65" s="11"/>
      <c r="H65" s="11"/>
      <c r="I65" s="11"/>
      <c r="J65" s="11"/>
      <c r="K65" s="11"/>
      <c r="L65" s="11"/>
      <c r="M65" s="11"/>
      <c r="N65" s="11"/>
      <c r="O65" s="11"/>
      <c r="P65" s="78"/>
      <c r="Q65" s="11"/>
    </row>
    <row r="66" spans="1:17" ht="17.25">
      <c r="A66" s="27"/>
      <c r="B66" s="11"/>
      <c r="C66" s="11"/>
      <c r="D66" s="26" t="s">
        <v>32</v>
      </c>
      <c r="E66" s="11"/>
      <c r="F66" s="26" t="s">
        <v>133</v>
      </c>
      <c r="G66" s="26" t="s">
        <v>33</v>
      </c>
      <c r="H66" s="11"/>
      <c r="I66" s="11"/>
      <c r="J66" s="11"/>
      <c r="K66" s="11"/>
      <c r="L66" s="11"/>
      <c r="M66" s="11"/>
      <c r="N66" s="11"/>
      <c r="O66" s="11"/>
      <c r="P66" s="78"/>
      <c r="Q66" s="11"/>
    </row>
    <row r="67" spans="1:17">
      <c r="A67" s="27"/>
      <c r="B67" s="11"/>
      <c r="C67" s="11"/>
      <c r="D67" s="28" t="s">
        <v>147</v>
      </c>
      <c r="E67" s="11"/>
      <c r="F67" s="11"/>
      <c r="G67" s="28" t="s">
        <v>148</v>
      </c>
      <c r="H67" s="11"/>
      <c r="I67" s="11"/>
      <c r="J67" s="11"/>
      <c r="K67" s="11"/>
      <c r="L67" s="11"/>
      <c r="M67" s="11"/>
      <c r="N67" s="11"/>
      <c r="O67" s="11"/>
      <c r="P67" s="11"/>
      <c r="Q67" s="11"/>
    </row>
    <row r="68" spans="1:17">
      <c r="A68" s="27"/>
      <c r="B68" s="11"/>
      <c r="C68" s="11"/>
      <c r="D68" s="11"/>
      <c r="E68" s="11"/>
      <c r="F68" s="11"/>
      <c r="G68" s="11"/>
      <c r="H68" s="11"/>
      <c r="I68" s="11"/>
      <c r="J68" s="11"/>
      <c r="K68" s="11"/>
      <c r="L68" s="11"/>
      <c r="M68" s="11"/>
      <c r="N68" s="11"/>
      <c r="O68" s="11"/>
      <c r="P68" s="11"/>
      <c r="Q68" s="11"/>
    </row>
    <row r="69" spans="1:17" ht="17.25">
      <c r="A69" s="27"/>
      <c r="B69" s="11"/>
      <c r="C69" s="11"/>
      <c r="D69" s="26" t="s">
        <v>149</v>
      </c>
      <c r="E69" s="103"/>
      <c r="F69" s="26" t="s">
        <v>133</v>
      </c>
      <c r="G69" s="26" t="s">
        <v>150</v>
      </c>
      <c r="H69" s="11"/>
      <c r="I69" s="11"/>
      <c r="J69" s="11"/>
      <c r="K69" s="11"/>
      <c r="L69" s="11"/>
      <c r="M69" s="11"/>
      <c r="N69" s="11"/>
      <c r="O69" s="11"/>
      <c r="P69" s="11"/>
      <c r="Q69" s="11"/>
    </row>
    <row r="70" spans="1:17">
      <c r="A70" s="27"/>
      <c r="B70" s="11"/>
      <c r="C70" s="11"/>
      <c r="D70" s="258" t="s">
        <v>151</v>
      </c>
      <c r="E70" s="259"/>
      <c r="F70" s="11"/>
      <c r="G70" s="11"/>
      <c r="H70" s="11"/>
      <c r="I70" s="11"/>
      <c r="J70" s="11"/>
      <c r="K70" s="11"/>
      <c r="L70" s="11"/>
      <c r="M70" s="11"/>
      <c r="N70" s="11"/>
      <c r="O70" s="11"/>
      <c r="P70" s="11"/>
      <c r="Q70" s="11"/>
    </row>
    <row r="71" spans="1:17" ht="17.25">
      <c r="A71" s="27"/>
      <c r="B71" s="11"/>
      <c r="C71" s="11"/>
      <c r="D71" s="11"/>
      <c r="E71" s="11"/>
      <c r="F71" s="260" t="s">
        <v>133</v>
      </c>
      <c r="G71" s="260" t="s">
        <v>152</v>
      </c>
      <c r="H71" s="260"/>
      <c r="I71" s="83" t="s">
        <v>153</v>
      </c>
      <c r="J71" s="83"/>
      <c r="K71" s="26"/>
      <c r="L71" s="26"/>
      <c r="M71" s="26"/>
      <c r="N71" s="26"/>
      <c r="O71" s="11"/>
      <c r="P71" s="11"/>
      <c r="Q71" s="11"/>
    </row>
    <row r="72" spans="1:17" ht="17.25">
      <c r="A72" s="27"/>
      <c r="B72" s="11"/>
      <c r="C72" s="11"/>
      <c r="D72" s="11"/>
      <c r="E72" s="11"/>
      <c r="F72" s="261"/>
      <c r="G72" s="260"/>
      <c r="H72" s="260"/>
      <c r="I72" s="26" t="s">
        <v>154</v>
      </c>
      <c r="J72" s="26"/>
      <c r="K72" s="26"/>
      <c r="L72" s="26"/>
      <c r="M72" s="26"/>
      <c r="N72" s="26"/>
      <c r="O72" s="11"/>
      <c r="P72" s="11"/>
      <c r="Q72" s="11"/>
    </row>
    <row r="73" spans="1:17" ht="6.75" customHeight="1">
      <c r="A73" s="27"/>
      <c r="B73" s="11"/>
      <c r="C73" s="11"/>
      <c r="D73" s="11"/>
      <c r="E73" s="11"/>
      <c r="F73" s="11"/>
      <c r="G73" s="11"/>
      <c r="H73" s="11"/>
      <c r="I73" s="11"/>
      <c r="J73" s="11"/>
      <c r="K73" s="11"/>
      <c r="L73" s="11"/>
      <c r="M73" s="11"/>
      <c r="N73" s="11"/>
      <c r="O73" s="11"/>
      <c r="P73" s="11"/>
      <c r="Q73" s="11"/>
    </row>
    <row r="74" spans="1:17" ht="17.25">
      <c r="A74" s="27"/>
      <c r="B74" s="11"/>
      <c r="C74" s="11"/>
      <c r="D74" s="81" t="s">
        <v>34</v>
      </c>
      <c r="E74" s="11"/>
      <c r="F74" s="26" t="s">
        <v>133</v>
      </c>
      <c r="G74" s="26" t="s">
        <v>155</v>
      </c>
      <c r="H74" s="11"/>
      <c r="I74" s="11"/>
      <c r="J74" s="11"/>
      <c r="K74" s="11"/>
      <c r="L74" s="11"/>
      <c r="M74" s="11"/>
      <c r="N74" s="11"/>
      <c r="O74" s="11"/>
      <c r="P74" s="11"/>
      <c r="Q74" s="11"/>
    </row>
    <row r="75" spans="1:17">
      <c r="A75" s="27"/>
      <c r="B75" s="11"/>
      <c r="C75" s="11"/>
      <c r="D75" s="82" t="s">
        <v>156</v>
      </c>
      <c r="E75" s="11"/>
      <c r="F75" s="11"/>
      <c r="G75" s="11"/>
      <c r="H75" s="11"/>
      <c r="I75" s="11"/>
      <c r="J75" s="11"/>
      <c r="K75" s="11"/>
      <c r="L75" s="11"/>
      <c r="M75" s="11"/>
      <c r="N75" s="11"/>
      <c r="O75" s="11"/>
      <c r="P75" s="11"/>
      <c r="Q75" s="11"/>
    </row>
    <row r="76" spans="1:17" ht="7.5" customHeight="1">
      <c r="A76" s="27"/>
      <c r="B76" s="11"/>
      <c r="C76" s="11"/>
      <c r="D76" s="11"/>
      <c r="E76" s="11"/>
      <c r="F76" s="11"/>
      <c r="G76" s="11"/>
      <c r="H76" s="11"/>
      <c r="I76" s="11"/>
      <c r="J76" s="11"/>
      <c r="K76" s="11"/>
      <c r="L76" s="11"/>
      <c r="M76" s="11"/>
      <c r="N76" s="11"/>
      <c r="O76" s="11"/>
      <c r="P76" s="11"/>
      <c r="Q76" s="11"/>
    </row>
    <row r="77" spans="1:17" ht="17.25">
      <c r="A77" s="27"/>
      <c r="B77" s="11"/>
      <c r="C77" s="11"/>
      <c r="D77" s="26" t="s">
        <v>35</v>
      </c>
      <c r="E77" s="11"/>
      <c r="F77" s="26" t="s">
        <v>133</v>
      </c>
      <c r="G77" s="26" t="s">
        <v>157</v>
      </c>
      <c r="H77" s="11"/>
      <c r="I77" s="11"/>
      <c r="J77" s="11"/>
      <c r="K77" s="11"/>
      <c r="L77" s="11"/>
      <c r="M77" s="11"/>
      <c r="N77" s="11"/>
      <c r="O77" s="11"/>
      <c r="P77" s="11"/>
      <c r="Q77" s="11"/>
    </row>
    <row r="78" spans="1:17" ht="20.25" customHeight="1">
      <c r="A78" s="27"/>
      <c r="B78" s="11"/>
      <c r="C78" s="11"/>
      <c r="D78" s="28" t="s">
        <v>158</v>
      </c>
      <c r="E78" s="11"/>
      <c r="F78" s="11"/>
      <c r="G78" s="11"/>
      <c r="H78" s="11"/>
      <c r="I78" s="11"/>
      <c r="J78" s="11"/>
      <c r="K78" s="11"/>
      <c r="L78" s="11"/>
      <c r="M78" s="11"/>
      <c r="N78" s="11"/>
      <c r="O78" s="11"/>
      <c r="P78" s="11"/>
      <c r="Q78" s="11"/>
    </row>
    <row r="79" spans="1:17" ht="13.5" customHeight="1">
      <c r="B79" s="2"/>
      <c r="C79" s="2"/>
      <c r="D79" s="2"/>
      <c r="E79" s="2"/>
      <c r="F79" s="2"/>
      <c r="G79" s="2"/>
      <c r="H79" s="2"/>
      <c r="I79" s="2"/>
      <c r="J79" s="2"/>
      <c r="K79" s="2"/>
      <c r="L79" s="2"/>
      <c r="M79" s="2"/>
      <c r="N79" s="2"/>
      <c r="O79" s="2"/>
      <c r="P79" s="2"/>
      <c r="Q79" s="2"/>
    </row>
    <row r="80" spans="1:17">
      <c r="B80" s="2"/>
      <c r="C80" s="2"/>
      <c r="D80" s="2"/>
      <c r="E80" s="2"/>
      <c r="F80" s="2"/>
      <c r="G80" s="2"/>
      <c r="H80" s="2"/>
      <c r="I80" s="2"/>
      <c r="J80" s="2"/>
      <c r="K80" s="2"/>
      <c r="L80" s="2"/>
      <c r="M80" s="2"/>
      <c r="N80" s="2"/>
      <c r="O80" s="2"/>
      <c r="P80" s="2"/>
      <c r="Q80" s="2"/>
    </row>
  </sheetData>
  <sheetProtection sheet="1" formatCells="0" formatColumns="0" formatRows="0" insertColumns="0" insertRows="0" insertHyperlinks="0" deleteColumns="0" deleteRows="0" sort="0" autoFilter="0" pivotTables="0"/>
  <mergeCells count="36">
    <mergeCell ref="D70:E70"/>
    <mergeCell ref="F71:F72"/>
    <mergeCell ref="G71:H72"/>
    <mergeCell ref="L45:L46"/>
    <mergeCell ref="D46:E46"/>
    <mergeCell ref="D48:E48"/>
    <mergeCell ref="L51:L54"/>
    <mergeCell ref="N51:O51"/>
    <mergeCell ref="N52:O52"/>
    <mergeCell ref="M53:M54"/>
    <mergeCell ref="E32:F33"/>
    <mergeCell ref="E34:F35"/>
    <mergeCell ref="E36:E37"/>
    <mergeCell ref="F36:F37"/>
    <mergeCell ref="E38:F39"/>
    <mergeCell ref="P41:Q42"/>
    <mergeCell ref="E28:F29"/>
    <mergeCell ref="I28:N28"/>
    <mergeCell ref="O28:O29"/>
    <mergeCell ref="P28:P29"/>
    <mergeCell ref="I29:N29"/>
    <mergeCell ref="E30:F31"/>
    <mergeCell ref="E24:F25"/>
    <mergeCell ref="I24:N24"/>
    <mergeCell ref="O24:P25"/>
    <mergeCell ref="I25:N25"/>
    <mergeCell ref="E26:F27"/>
    <mergeCell ref="I26:N26"/>
    <mergeCell ref="O26:P27"/>
    <mergeCell ref="I27:N27"/>
    <mergeCell ref="Q1:Q2"/>
    <mergeCell ref="A2:P2"/>
    <mergeCell ref="E22:F23"/>
    <mergeCell ref="I22:N22"/>
    <mergeCell ref="O22:P23"/>
    <mergeCell ref="I23:N23"/>
  </mergeCells>
  <phoneticPr fontId="3"/>
  <pageMargins left="0.51181102362204722" right="0.11811023622047245" top="0.55118110236220474" bottom="0.35433070866141736" header="0.31496062992125984" footer="0.31496062992125984"/>
  <pageSetup paperSize="9" orientation="landscape" r:id="rId1"/>
  <ignoredErrors>
    <ignoredError sqref="G45:G4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4章 ・§4</vt:lpstr>
      <vt:lpstr>4章 ・§5</vt:lpstr>
      <vt:lpstr>'4章 ・§4'!Print_Area</vt:lpstr>
      <vt:lpstr>'4章 ・§5'!Print_Area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カーン 容子</dc:creator>
  <cp:keywords/>
  <dc:description/>
  <cp:lastModifiedBy>日野 岳彦</cp:lastModifiedBy>
  <cp:lastPrinted>2012-11-08T00:25:56Z</cp:lastPrinted>
  <dcterms:created xsi:type="dcterms:W3CDTF">2012-08-06T08:17:28Z</dcterms:created>
  <dcterms:modified xsi:type="dcterms:W3CDTF">2020-09-03T08:08:16Z</dcterms:modified>
  <cp:category/>
</cp:coreProperties>
</file>